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70" windowWidth="38080" windowHeight="17490"/>
  </bookViews>
  <sheets>
    <sheet name="Rekapitulace stavby" sheetId="1" r:id="rId1"/>
    <sheet name="O - 2.6.4. Venkovní trena..." sheetId="2" r:id="rId2"/>
    <sheet name="R - Vedlejší a ostatní ná..." sheetId="3" r:id="rId3"/>
  </sheets>
  <definedNames>
    <definedName name="_xlnm._FilterDatabase" localSheetId="1" hidden="1">'O - 2.6.4. Venkovní trena...'!$C$87:$K$125</definedName>
    <definedName name="_xlnm._FilterDatabase" localSheetId="2" hidden="1">'R - Vedlejší a ostatní ná...'!$C$90:$K$116</definedName>
    <definedName name="_xlnm.Print_Titles" localSheetId="1">'O - 2.6.4. Venkovní trena...'!$87:$87</definedName>
    <definedName name="_xlnm.Print_Titles" localSheetId="2">'R - Vedlejší a ostatní ná...'!$90:$90</definedName>
    <definedName name="_xlnm.Print_Titles" localSheetId="0">'Rekapitulace stavby'!$52:$52</definedName>
    <definedName name="_xlnm.Print_Area" localSheetId="1">'O - 2.6.4. Venkovní trena...'!$C$4:$J$41,'O - 2.6.4. Venkovní trena...'!$C$73:$J$125</definedName>
    <definedName name="_xlnm.Print_Area" localSheetId="2">'R - Vedlejší a ostatní ná...'!$C$4:$J$41,'R - Vedlejší a ostatní ná...'!$C$76:$J$116</definedName>
    <definedName name="_xlnm.Print_Area" localSheetId="0">'Rekapitulace stavby'!$D$4:$AO$36,'Rekapitulace stavby'!$C$42:$AQ$59</definedName>
  </definedNames>
  <calcPr calcId="125725"/>
</workbook>
</file>

<file path=xl/calcChain.xml><?xml version="1.0" encoding="utf-8"?>
<calcChain xmlns="http://schemas.openxmlformats.org/spreadsheetml/2006/main">
  <c r="J39" i="3"/>
  <c r="J38"/>
  <c r="AY58" i="1" s="1"/>
  <c r="J37" i="3"/>
  <c r="AX58" i="1"/>
  <c r="BI114" i="3"/>
  <c r="BH114"/>
  <c r="BG114"/>
  <c r="BF114"/>
  <c r="T114"/>
  <c r="T113" s="1"/>
  <c r="R114"/>
  <c r="R113"/>
  <c r="P114"/>
  <c r="P113" s="1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 s="1"/>
  <c r="P98"/>
  <c r="P97"/>
  <c r="BI94"/>
  <c r="BH94"/>
  <c r="BG94"/>
  <c r="BF94"/>
  <c r="T94"/>
  <c r="T93" s="1"/>
  <c r="R94"/>
  <c r="R93"/>
  <c r="P94"/>
  <c r="P93" s="1"/>
  <c r="J88"/>
  <c r="J87"/>
  <c r="F87"/>
  <c r="F85"/>
  <c r="E83"/>
  <c r="J59"/>
  <c r="J58"/>
  <c r="F58"/>
  <c r="F56"/>
  <c r="E54"/>
  <c r="J20"/>
  <c r="E20"/>
  <c r="F59" s="1"/>
  <c r="J19"/>
  <c r="J14"/>
  <c r="J56" s="1"/>
  <c r="E7"/>
  <c r="E50"/>
  <c r="J39" i="2"/>
  <c r="J38"/>
  <c r="AY56" i="1" s="1"/>
  <c r="J37" i="2"/>
  <c r="AX56" i="1"/>
  <c r="BI124" i="2"/>
  <c r="BH124"/>
  <c r="BG124"/>
  <c r="BF124"/>
  <c r="T124"/>
  <c r="T123" s="1"/>
  <c r="R124"/>
  <c r="R123" s="1"/>
  <c r="P124"/>
  <c r="P123" s="1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/>
  <c r="J19"/>
  <c r="J14"/>
  <c r="J56" s="1"/>
  <c r="E7"/>
  <c r="E50" s="1"/>
  <c r="L50" i="1"/>
  <c r="AM50"/>
  <c r="AM49"/>
  <c r="L49"/>
  <c r="AM47"/>
  <c r="L47"/>
  <c r="L45"/>
  <c r="L44"/>
  <c r="BK102" i="2"/>
  <c r="J98"/>
  <c r="BK115"/>
  <c r="J119"/>
  <c r="J110"/>
  <c r="J106"/>
  <c r="J111" i="3"/>
  <c r="J94"/>
  <c r="BK114"/>
  <c r="J115" i="2"/>
  <c r="BK95"/>
  <c r="BK106"/>
  <c r="J91"/>
  <c r="BK114"/>
  <c r="J107"/>
  <c r="J94"/>
  <c r="BK112" i="3"/>
  <c r="BK105"/>
  <c r="BK119" i="2"/>
  <c r="BK103"/>
  <c r="J114"/>
  <c r="J111"/>
  <c r="BK111"/>
  <c r="BK98"/>
  <c r="BK109" i="3"/>
  <c r="BK111"/>
  <c r="J109"/>
  <c r="J103" i="2"/>
  <c r="J102"/>
  <c r="BK107"/>
  <c r="J124"/>
  <c r="BK118"/>
  <c r="BK99"/>
  <c r="J95"/>
  <c r="BK98" i="3"/>
  <c r="BK94"/>
  <c r="J112"/>
  <c r="J118" i="2"/>
  <c r="BK110"/>
  <c r="BK94"/>
  <c r="BK91"/>
  <c r="BK122"/>
  <c r="BK124"/>
  <c r="J114" i="3"/>
  <c r="J102"/>
  <c r="BK102"/>
  <c r="J99" i="2"/>
  <c r="AS57" i="1"/>
  <c r="AS55"/>
  <c r="J122" i="2"/>
  <c r="J105" i="3"/>
  <c r="J98"/>
  <c r="BK90" i="2" l="1"/>
  <c r="BK89" s="1"/>
  <c r="J89" s="1"/>
  <c r="J64" s="1"/>
  <c r="T90"/>
  <c r="T89"/>
  <c r="T88" s="1"/>
  <c r="P90"/>
  <c r="P89" s="1"/>
  <c r="P88" s="1"/>
  <c r="AU56" i="1" s="1"/>
  <c r="AU55" s="1"/>
  <c r="BK101" i="3"/>
  <c r="J101" s="1"/>
  <c r="J67" s="1"/>
  <c r="R101"/>
  <c r="R92" s="1"/>
  <c r="R91" s="1"/>
  <c r="P108"/>
  <c r="T101"/>
  <c r="T92" s="1"/>
  <c r="T91" s="1"/>
  <c r="T108"/>
  <c r="R90" i="2"/>
  <c r="R89" s="1"/>
  <c r="R88" s="1"/>
  <c r="P101" i="3"/>
  <c r="P92" s="1"/>
  <c r="P91" s="1"/>
  <c r="AU58" i="1" s="1"/>
  <c r="AU57" s="1"/>
  <c r="BK108" i="3"/>
  <c r="J108" s="1"/>
  <c r="J68" s="1"/>
  <c r="R108"/>
  <c r="BK113"/>
  <c r="J113" s="1"/>
  <c r="J69" s="1"/>
  <c r="BK123" i="2"/>
  <c r="J123"/>
  <c r="J66" s="1"/>
  <c r="BK97" i="3"/>
  <c r="J97" s="1"/>
  <c r="J66" s="1"/>
  <c r="BK93"/>
  <c r="BK92" s="1"/>
  <c r="J92" s="1"/>
  <c r="J64" s="1"/>
  <c r="J85"/>
  <c r="BE111"/>
  <c r="BE112"/>
  <c r="BE105"/>
  <c r="E79"/>
  <c r="F88"/>
  <c r="BE94"/>
  <c r="BE98"/>
  <c r="BE109"/>
  <c r="BE114"/>
  <c r="BE102"/>
  <c r="E76" i="2"/>
  <c r="J82"/>
  <c r="F85"/>
  <c r="BE95"/>
  <c r="BE98"/>
  <c r="BE103"/>
  <c r="BE111"/>
  <c r="BE114"/>
  <c r="BE99"/>
  <c r="BE106"/>
  <c r="BE107"/>
  <c r="BE115"/>
  <c r="BE119"/>
  <c r="BE94"/>
  <c r="BE110"/>
  <c r="BE118"/>
  <c r="BE102"/>
  <c r="BE122"/>
  <c r="BE91"/>
  <c r="BE124"/>
  <c r="J36"/>
  <c r="AW56" i="1" s="1"/>
  <c r="F38" i="2"/>
  <c r="BC56" i="1" s="1"/>
  <c r="BC55" s="1"/>
  <c r="AY55" s="1"/>
  <c r="F38" i="3"/>
  <c r="BC58" i="1" s="1"/>
  <c r="BC57" s="1"/>
  <c r="AY57" s="1"/>
  <c r="F39" i="2"/>
  <c r="BD56" i="1" s="1"/>
  <c r="BD55" s="1"/>
  <c r="AS54"/>
  <c r="F36" i="3"/>
  <c r="BA58" i="1" s="1"/>
  <c r="BA57" s="1"/>
  <c r="AW57" s="1"/>
  <c r="F37" i="3"/>
  <c r="BB58" i="1" s="1"/>
  <c r="BB57" s="1"/>
  <c r="AX57" s="1"/>
  <c r="F36" i="2"/>
  <c r="BA56" i="1" s="1"/>
  <c r="BA55" s="1"/>
  <c r="F37" i="2"/>
  <c r="BB56" i="1" s="1"/>
  <c r="BB55" s="1"/>
  <c r="AX55" s="1"/>
  <c r="J36" i="3"/>
  <c r="AW58" i="1" s="1"/>
  <c r="F39" i="3"/>
  <c r="BD58" i="1"/>
  <c r="BD57" s="1"/>
  <c r="J90" i="2" l="1"/>
  <c r="J65" s="1"/>
  <c r="BK91" i="3"/>
  <c r="J91"/>
  <c r="J32" s="1"/>
  <c r="AG58" i="1" s="1"/>
  <c r="J93" i="3"/>
  <c r="J65"/>
  <c r="BK88" i="2"/>
  <c r="J88"/>
  <c r="J63" s="1"/>
  <c r="AU54" i="1"/>
  <c r="J35" i="2"/>
  <c r="AV56" i="1" s="1"/>
  <c r="AT56" s="1"/>
  <c r="AW55"/>
  <c r="F35" i="2"/>
  <c r="AZ56" i="1" s="1"/>
  <c r="AZ55" s="1"/>
  <c r="AV55" s="1"/>
  <c r="BD54"/>
  <c r="W33" s="1"/>
  <c r="BA54"/>
  <c r="W30" s="1"/>
  <c r="J35" i="3"/>
  <c r="AV58" i="1" s="1"/>
  <c r="AT58" s="1"/>
  <c r="F35" i="3"/>
  <c r="AZ58" i="1" s="1"/>
  <c r="AZ57" s="1"/>
  <c r="AV57" s="1"/>
  <c r="AT57" s="1"/>
  <c r="BC54"/>
  <c r="W32" s="1"/>
  <c r="BB54"/>
  <c r="AX54" s="1"/>
  <c r="AG57" l="1"/>
  <c r="AN57" s="1"/>
  <c r="AN58"/>
  <c r="J63" i="3"/>
  <c r="J41"/>
  <c r="AW54" i="1"/>
  <c r="AK30" s="1"/>
  <c r="J32" i="2"/>
  <c r="AG56" i="1" s="1"/>
  <c r="AG55" s="1"/>
  <c r="W31"/>
  <c r="AY54"/>
  <c r="AT55"/>
  <c r="AZ54"/>
  <c r="W29" s="1"/>
  <c r="AG54" l="1"/>
  <c r="AK26" s="1"/>
  <c r="J41" i="2"/>
  <c r="AN56" i="1"/>
  <c r="AN55"/>
  <c r="AV54"/>
  <c r="AK29" s="1"/>
  <c r="AK35" s="1"/>
  <c r="AT54" l="1"/>
  <c r="AN54" s="1"/>
</calcChain>
</file>

<file path=xl/sharedStrings.xml><?xml version="1.0" encoding="utf-8"?>
<sst xmlns="http://schemas.openxmlformats.org/spreadsheetml/2006/main" count="933" uniqueCount="261">
  <si>
    <t>Export Komplet</t>
  </si>
  <si>
    <t>VZ</t>
  </si>
  <si>
    <t>2.0</t>
  </si>
  <si>
    <t>ZAMOK</t>
  </si>
  <si>
    <t>False</t>
  </si>
  <si>
    <t>{62686046-2530-4a80-9229-979d7049e40a}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</si>
  <si>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</si>
  <si>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</si>
  <si>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</si>
  <si>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</si>
  <si>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</si>
  <si>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</si>
  <si>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</si>
  <si>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</si>
  <si>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23_P_SO3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</si>
  <si>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</si>
  <si>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</si>
  <si>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ZELENÉ INFRASTRUKTURY NEMOCNICE HAVÍŘOV, p.o. - SO 3 Venkovní trenažéry pro seniory a handicapované občany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</si>
  <si>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</si>
  <si>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</si>
  <si>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</si>
  <si>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</si>
  <si>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</si>
  <si>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</si>
  <si>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</si>
  <si>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</si>
  <si>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</si>
  <si>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</si>
  <si>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</si>
  <si>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</si>
  <si>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</si>
  <si>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</si>
  <si>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</si>
  <si>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/>
  </si>
  <si>
    <t>Účastník:</t>
  </si>
  <si>
    <t>Vyplň údaj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</si>
  <si>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</si>
  <si>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</si>
  <si>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</si>
  <si>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</si>
  <si>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</si>
  <si>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</si>
  <si>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</si>
  <si>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M.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</si>
  <si>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</si>
  <si>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</si>
  <si>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</si>
  <si>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</si>
  <si>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</si>
  <si>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</si>
  <si>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</si>
  <si>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</si>
  <si>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</si>
  <si>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</si>
  <si>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</si>
  <si>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</si>
  <si>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</si>
  <si>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</si>
  <si>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</si>
  <si>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</si>
  <si>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</si>
  <si>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</si>
  <si>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</si>
  <si>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</si>
  <si>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</si>
  <si>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</si>
  <si>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</si>
  <si>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</si>
  <si>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</si>
  <si>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</si>
  <si>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</si>
  <si>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</si>
  <si>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</si>
  <si>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</si>
  <si>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</si>
  <si>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</si>
  <si>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</si>
  <si>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</si>
  <si>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</si>
  <si>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</si>
  <si>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</si>
  <si>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</si>
  <si>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</si>
  <si>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</si>
  <si>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</si>
  <si>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Doprovodná část projektu</t>
  </si>
  <si>
    <t>STA</t>
  </si>
  <si>
    <t>{8e1195a2-1f8f-41fb-8938-6781d27dc0d8}</t>
  </si>
  <si>
    <t>/</t>
  </si>
  <si>
    <t>O</t>
  </si>
  <si>
    <t>2.6.4. Venkovní trenažéry pro seniory a handicapované občany</t>
  </si>
  <si>
    <t>Soupis</t>
  </si>
  <si>
    <t>{f4f77f9d-2b7f-407f-a6aa-f4d28b7b0587}</t>
  </si>
  <si>
    <t>03</t>
  </si>
  <si>
    <t>Nepřímé náklady projektu</t>
  </si>
  <si>
    <t>{562d5290-5013-41a4-ae57-155be6b0550b}</t>
  </si>
  <si>
    <t>R</t>
  </si>
  <si>
    <t>Vedlejší a ostatní náklady</t>
  </si>
  <si>
    <t>{47efd070-2a8c-4f15-a1c9-0975342409b1}</t>
  </si>
  <si>
    <t>KRYCÍ LIST SOUPISU PRACÍ</t>
  </si>
  <si>
    <t>Objekt:</t>
  </si>
  <si>
    <t>02 - Doprovodná část projektu</t>
  </si>
  <si>
    <t>Soupis:</t>
  </si>
  <si>
    <t>O - 2.6.4. Venkovní trenažéry pro seniory a handicapované občany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</si>
  <si>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</si>
  <si>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</si>
  <si>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</si>
  <si>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</si>
  <si>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</si>
  <si>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</si>
  <si>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</si>
  <si>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</si>
  <si>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</si>
  <si>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</si>
  <si>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</si>
  <si>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</si>
  <si>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</si>
  <si>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</si>
  <si>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</si>
  <si>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</si>
  <si>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</si>
  <si>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</si>
  <si>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</si>
  <si>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</si>
  <si>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</si>
  <si>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</si>
  <si>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</si>
  <si>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</si>
  <si>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</si>
  <si>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</si>
  <si>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93600100R1</t>
  </si>
  <si>
    <t>Montáž prvků vč.zhotovení betonové desky s KARI sítí, rozměr 1100x500x150mm, kotvení závitovými tyčemi na chemickou kotvu</t>
  </si>
  <si>
    <t>kus</t>
  </si>
  <si>
    <t>4</t>
  </si>
  <si>
    <t>-1102836168</t>
  </si>
  <si>
    <t>P</t>
  </si>
  <si>
    <t>Poznámka k položce:_x000D_
provedení dle technické specifikace výrobce</t>
  </si>
  <si>
    <t>VV</t>
  </si>
  <si>
    <t>"trenažér S1" 1</t>
  </si>
  <si>
    <t>M</t>
  </si>
  <si>
    <t>SC01</t>
  </si>
  <si>
    <t>S1 - trenažér na procvičení ramen prováděním kruhových pohybů a zároveň trénující koordinaci pohybu paží - nosná ocelová konstrukce s ochranou z tepelně tvrzeného polyesteru, 19 mm silné funkční kotouče s madlem z bezúdržbového polyetylenu HDPE. Rozměry trenažéru 370x160x1080 mm</t>
  </si>
  <si>
    <t>ks</t>
  </si>
  <si>
    <t>8</t>
  </si>
  <si>
    <t>1412387014</t>
  </si>
  <si>
    <t>3</t>
  </si>
  <si>
    <t>93600100R2</t>
  </si>
  <si>
    <t>Montáž prvků vč.zhotovení betonové desky s KARI sítí, rozměr 1500x1200x150mm, kotvení závitovými tyčemi na chemickou kotvu</t>
  </si>
  <si>
    <t>970325661</t>
  </si>
  <si>
    <t>"trenažér S2" 1</t>
  </si>
  <si>
    <t>SC02</t>
  </si>
  <si>
    <t>S2 – trenažér na posilení svalového aparátu nohou a kloubů bez nebezpečí pádu. Navíc vede ke zlepšení kardiorespirační zdatnosti. Lavička a rámy- ocelová konstrukce s ochranou z tepelně tvrzeného polyesteru, pedály z nerezové oceli. Rozměry trenažéru 970x1260x920 mm</t>
  </si>
  <si>
    <t>848015111</t>
  </si>
  <si>
    <t>5</t>
  </si>
  <si>
    <t>93600100R3</t>
  </si>
  <si>
    <t>-2142620373</t>
  </si>
  <si>
    <t>"trenažér S3" 1</t>
  </si>
  <si>
    <t>6</t>
  </si>
  <si>
    <t>SC03</t>
  </si>
  <si>
    <t>S3 - trenažér umožňuje procvičení kotníků rotací bez nebezpečí pádu. Lavičky - ocelová konstrukce s ochranou z tepelně tvrzeného polyesteru, nášlapné náklonné desky z polyetylenu HDPE s protiskluzovým povrchem, na kloubech. Rozměry trenažéru 1030x1280x920 mm</t>
  </si>
  <si>
    <t>1576679343</t>
  </si>
  <si>
    <t>7</t>
  </si>
  <si>
    <t>93600100R4</t>
  </si>
  <si>
    <t>956410912</t>
  </si>
  <si>
    <t>"trenažér S4" 1</t>
  </si>
  <si>
    <t>SC04</t>
  </si>
  <si>
    <t>S4 - cvičením na trenažéru se procvičuje především svalstvo paží a předloktí, rozsah pohybu není velký, nedochází tedy k nadměrnému napětí a riziku zranění. Podobně, jako rotopedy s lavičkou, i cvičení na tomto trenažéru vede ke zlepšení kardiorespirační zdatnosti.Nosná ocelová konstrukce s ochranou z tepelně tvrzeného polyesteru, 19 mm silný funkční panel s kotouči z bezúdržbového polyetylenu HDPE, omyvatelná nylonová madla. Rozměry trenažéru 960x1250x940 mm</t>
  </si>
  <si>
    <t>1435833855</t>
  </si>
  <si>
    <t>93600100R5</t>
  </si>
  <si>
    <t>Montáž prvků vč.zhotovení betonové desky s KARI sítí, rozměr 1500x1500x150mm, kotvení závitovými tyčemi na chemickou kotvu</t>
  </si>
  <si>
    <t>1736822847</t>
  </si>
  <si>
    <t>"trenažér S5" 1</t>
  </si>
  <si>
    <t>10</t>
  </si>
  <si>
    <t>SC05</t>
  </si>
  <si>
    <t xml:space="preserve"> S5 - cvičení na trenažéru se provádí dvěma způsoby - uchopením a otáčením madel anebo uchopením a otáčením tyče, a to nadhmatem i podhmatem. Procvičuje se tak zápěstí a předloktí, ramena zůstávají v klidu. Nosná ocelová konstrukce s ochranou z tepelně tvrzeného polyesteru, 19 mm silná funkční deska z bezúdržbového polyetylenu HDPE s madly, nerezové prvky. Rozměry trenažéru 1160x640x1810 mm</t>
  </si>
  <si>
    <t>768948506</t>
  </si>
  <si>
    <t>11</t>
  </si>
  <si>
    <t>93600100R6</t>
  </si>
  <si>
    <t>1131199203</t>
  </si>
  <si>
    <t>"trenažér S6" 1</t>
  </si>
  <si>
    <t>12</t>
  </si>
  <si>
    <t>SC06</t>
  </si>
  <si>
    <t>S6 - trenažér umožňuje komplexní pocvičení ramen prováděním kruhových pohybů.Nosná ocelová konstrukce s ochranou z tepelně tvrzeného polyesteru, 19 mm silná funkční deska z bezúdržbového polyetylenu HDPE s kotoučem a madlem. Rozměry trenažéru 640x1180x1810 mm</t>
  </si>
  <si>
    <t>-1695952042</t>
  </si>
  <si>
    <t>13</t>
  </si>
  <si>
    <t>93600100R7</t>
  </si>
  <si>
    <t>583761003</t>
  </si>
  <si>
    <t>"trenažér S7" 1</t>
  </si>
  <si>
    <t>14</t>
  </si>
  <si>
    <t>SC07</t>
  </si>
  <si>
    <t>S7 – trenažér pro procvičení prstů, ale především ramenního kloubu. Nosná ocelová konstrukce s ochranou z tepelně tvrzeného polyesteru, 19 mm funkční deska z bezúdržbového polyetylenu HDPE. Rozměry trenažéru 1160x420x1810 mm</t>
  </si>
  <si>
    <t>-983974761</t>
  </si>
  <si>
    <t>93600100R8</t>
  </si>
  <si>
    <t>446250890</t>
  </si>
  <si>
    <t>"trenažér S8" 1</t>
  </si>
  <si>
    <t>16</t>
  </si>
  <si>
    <t>SC08</t>
  </si>
  <si>
    <t>S8 - cvičení na trenažéru pomáhá udržovat časoprostorovou orientaci, schopnost řešit problémy, plánovat, rozpoznávat různé tvary a zvuky. Zároveň je procvičována hybnost horních končetin. Nosná ocelová konstrukce s ochranou z tepelně tvrzeného polyesteru, 19 mm silný funkční panel s kotouči z bezúdržbového polyetylenu HDPE, omyvatelná nylonová madla. Rozměry trenažéru 490x1160x1810 mm</t>
  </si>
  <si>
    <t>-94396803</t>
  </si>
  <si>
    <t>998</t>
  </si>
  <si>
    <t>Přesun hmot</t>
  </si>
  <si>
    <t>17</t>
  </si>
  <si>
    <t>998231311</t>
  </si>
  <si>
    <t>Přesun hmot pro sadovnické a krajinářské úpravy - strojně dopravní vzdálenost do 5000 m</t>
  </si>
  <si>
    <t>t</t>
  </si>
  <si>
    <t>408654392</t>
  </si>
  <si>
    <t>Online PSC</t>
  </si>
  <si>
    <t>https://podminky.urs.cz/item/CS_URS_2023_02/998231311</t>
  </si>
  <si>
    <t>03 - Nepřímé náklady projektu</t>
  </si>
  <si>
    <t>R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</si>
  <si>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</si>
  <si>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</si>
  <si>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</si>
  <si>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</si>
  <si>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</si>
  <si>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</si>
  <si>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</si>
  <si>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</si>
  <si>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</si>
  <si>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</si>
  <si>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</si>
  <si>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</si>
  <si>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</si>
  <si>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386199515</t>
  </si>
  <si>
    <t>https://podminky.urs.cz/item/CS_URS_2023_02/010001000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</si>
  <si>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</si>
  <si>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</si>
  <si>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</si>
  <si>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020001000</t>
  </si>
  <si>
    <t>1125758735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</si>
  <si>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</si>
  <si>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</si>
  <si>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</si>
  <si>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</si>
  <si>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030001000</t>
  </si>
  <si>
    <t>%</t>
  </si>
  <si>
    <t>1222502829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</si>
  <si>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</si>
  <si>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Náklady na ochranu stávajících dřevin_x000D_
</t>
  </si>
  <si>
    <t>035002000</t>
  </si>
  <si>
    <t>Pronájmy ploch, objektů</t>
  </si>
  <si>
    <t>315562919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</si>
  <si>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</si>
  <si>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</si>
  <si>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</si>
  <si>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</si>
  <si>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040001000</t>
  </si>
  <si>
    <t>891275549</t>
  </si>
  <si>
    <t>https://podminky.urs.cz/item/CS_URS_2023_02/040001000</t>
  </si>
  <si>
    <t>041002000</t>
  </si>
  <si>
    <t>Dozory</t>
  </si>
  <si>
    <t>1233556989</t>
  </si>
  <si>
    <t>045002000</t>
  </si>
  <si>
    <t>Kompletační a koordinační činnost</t>
  </si>
  <si>
    <t>-1095227156</t>
  </si>
  <si>
    <t>VRN7</t>
  </si>
  <si>
    <t>Provozní vlivy</t>
  </si>
  <si>
    <t>070001000</t>
  </si>
  <si>
    <t>-1373007010</t>
  </si>
  <si>
    <t>https://podminky.urs.cz/item/CS_URS_2023_02/070001000</t>
  </si>
  <si>
    <t>Poznámka k položce:_x000D_
Provoz investora a třetích osob_x000D_
Pohyb vozidel v centru obce/města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</si>
</sst>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9982313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7" customHeight="1"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5" t="s">
        <v>6</v>
      </c>
      <c r="BT2" s="15" t="s">
        <v>7</v>
      </c>
    </row>
    <row r="3" spans="1:74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0"/>
      <c r="AQ5" s="20"/>
      <c r="AR5" s="18"/>
      <c r="BE5" s="250" t="s">
        <v>15</v>
      </c>
      <c r="BS5" s="15" t="s">
        <v>6</v>
      </c>
    </row>
    <row r="6" spans="1:74" s="1" customFormat="1" ht="37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20"/>
      <c r="AQ6" s="20"/>
      <c r="AR6" s="18"/>
      <c r="BE6" s="251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51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51"/>
      <c r="BS8" s="15" t="s">
        <v>6</v>
      </c>
    </row>
    <row r="9" spans="1:74" s="1" customFormat="1" ht="29.25" customHeight="1">
      <c r="B9" s="19"/>
      <c r="C9" s="20"/>
      <c r="D9" s="24" t="s">
        <v>26</v>
      </c>
      <c r="E9" s="20"/>
      <c r="F9" s="20"/>
      <c r="G9" s="20"/>
      <c r="H9" s="20"/>
      <c r="I9" s="20"/>
      <c r="J9" s="20"/>
      <c r="K9" s="29" t="s">
        <v>27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51"/>
      <c r="BS9" s="15" t="s">
        <v>6</v>
      </c>
    </row>
    <row r="10" spans="1:74" s="1" customFormat="1" ht="12" customHeight="1">
      <c r="B10" s="19"/>
      <c r="C10" s="20"/>
      <c r="D10" s="27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29</v>
      </c>
      <c r="AL10" s="20"/>
      <c r="AM10" s="20"/>
      <c r="AN10" s="25" t="s">
        <v>30</v>
      </c>
      <c r="AO10" s="20"/>
      <c r="AP10" s="20"/>
      <c r="AQ10" s="20"/>
      <c r="AR10" s="18"/>
      <c r="BE10" s="251"/>
      <c r="BS10" s="15" t="s">
        <v>6</v>
      </c>
    </row>
    <row r="11" spans="1:74" s="1" customFormat="1" ht="18.5" customHeight="1">
      <c r="B11" s="19"/>
      <c r="C11" s="20"/>
      <c r="D11" s="20"/>
      <c r="E11" s="25" t="s">
        <v>31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32</v>
      </c>
      <c r="AL11" s="20"/>
      <c r="AM11" s="20"/>
      <c r="AN11" s="25" t="s">
        <v>33</v>
      </c>
      <c r="AO11" s="20"/>
      <c r="AP11" s="20"/>
      <c r="AQ11" s="20"/>
      <c r="AR11" s="18"/>
      <c r="BE11" s="251"/>
      <c r="BS11" s="15" t="s">
        <v>6</v>
      </c>
    </row>
    <row r="12" spans="1:74" s="1" customFormat="1" ht="7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51"/>
      <c r="BS12" s="15" t="s">
        <v>6</v>
      </c>
    </row>
    <row r="13" spans="1:74" s="1" customFormat="1" ht="12" customHeight="1">
      <c r="B13" s="19"/>
      <c r="C13" s="20"/>
      <c r="D13" s="27" t="s">
        <v>34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29</v>
      </c>
      <c r="AL13" s="20"/>
      <c r="AM13" s="20"/>
      <c r="AN13" s="30" t="s">
        <v>35</v>
      </c>
      <c r="AO13" s="20"/>
      <c r="AP13" s="20"/>
      <c r="AQ13" s="20"/>
      <c r="AR13" s="18"/>
      <c r="BE13" s="251"/>
      <c r="BS13" s="15" t="s">
        <v>6</v>
      </c>
    </row>
    <row r="14" spans="1:74" ht="12.5">
      <c r="B14" s="19"/>
      <c r="C14" s="20"/>
      <c r="D14" s="20"/>
      <c r="E14" s="256" t="s">
        <v>35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7" t="s">
        <v>32</v>
      </c>
      <c r="AL14" s="20"/>
      <c r="AM14" s="20"/>
      <c r="AN14" s="30" t="s">
        <v>35</v>
      </c>
      <c r="AO14" s="20"/>
      <c r="AP14" s="20"/>
      <c r="AQ14" s="20"/>
      <c r="AR14" s="18"/>
      <c r="BE14" s="251"/>
      <c r="BS14" s="15" t="s">
        <v>6</v>
      </c>
    </row>
    <row r="15" spans="1:74" s="1" customFormat="1" ht="7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51"/>
      <c r="BS15" s="15" t="s">
        <v>4</v>
      </c>
    </row>
    <row r="16" spans="1:74" s="1" customFormat="1" ht="12" customHeight="1">
      <c r="B16" s="19"/>
      <c r="C16" s="20"/>
      <c r="D16" s="27" t="s">
        <v>36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29</v>
      </c>
      <c r="AL16" s="20"/>
      <c r="AM16" s="20"/>
      <c r="AN16" s="25" t="s">
        <v>37</v>
      </c>
      <c r="AO16" s="20"/>
      <c r="AP16" s="20"/>
      <c r="AQ16" s="20"/>
      <c r="AR16" s="18"/>
      <c r="BE16" s="251"/>
      <c r="BS16" s="15" t="s">
        <v>4</v>
      </c>
    </row>
    <row r="17" spans="1:71" s="1" customFormat="1" ht="18.5" customHeight="1">
      <c r="B17" s="19"/>
      <c r="C17" s="20"/>
      <c r="D17" s="20"/>
      <c r="E17" s="25" t="s">
        <v>38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32</v>
      </c>
      <c r="AL17" s="20"/>
      <c r="AM17" s="20"/>
      <c r="AN17" s="25" t="s">
        <v>33</v>
      </c>
      <c r="AO17" s="20"/>
      <c r="AP17" s="20"/>
      <c r="AQ17" s="20"/>
      <c r="AR17" s="18"/>
      <c r="BE17" s="251"/>
      <c r="BS17" s="15" t="s">
        <v>39</v>
      </c>
    </row>
    <row r="18" spans="1:71" s="1" customFormat="1" ht="7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51"/>
      <c r="BS18" s="15" t="s">
        <v>40</v>
      </c>
    </row>
    <row r="19" spans="1:71" s="1" customFormat="1" ht="12" customHeight="1">
      <c r="B19" s="19"/>
      <c r="C19" s="20"/>
      <c r="D19" s="27" t="s">
        <v>41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29</v>
      </c>
      <c r="AL19" s="20"/>
      <c r="AM19" s="20"/>
      <c r="AN19" s="25" t="s">
        <v>42</v>
      </c>
      <c r="AO19" s="20"/>
      <c r="AP19" s="20"/>
      <c r="AQ19" s="20"/>
      <c r="AR19" s="18"/>
      <c r="BE19" s="251"/>
      <c r="BS19" s="15" t="s">
        <v>40</v>
      </c>
    </row>
    <row r="20" spans="1:71" s="1" customFormat="1" ht="18.5" customHeight="1">
      <c r="B20" s="19"/>
      <c r="C20" s="20"/>
      <c r="D20" s="20"/>
      <c r="E20" s="25" t="s">
        <v>43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32</v>
      </c>
      <c r="AL20" s="20"/>
      <c r="AM20" s="20"/>
      <c r="AN20" s="25" t="s">
        <v>33</v>
      </c>
      <c r="AO20" s="20"/>
      <c r="AP20" s="20"/>
      <c r="AQ20" s="20"/>
      <c r="AR20" s="18"/>
      <c r="BE20" s="251"/>
      <c r="BS20" s="15" t="s">
        <v>4</v>
      </c>
    </row>
    <row r="21" spans="1:71" s="1" customFormat="1" ht="7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51"/>
    </row>
    <row r="22" spans="1:71" s="1" customFormat="1" ht="12" customHeight="1">
      <c r="B22" s="19"/>
      <c r="C22" s="20"/>
      <c r="D22" s="27" t="s">
        <v>44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51"/>
    </row>
    <row r="23" spans="1:71" s="1" customFormat="1" ht="47.25" customHeight="1">
      <c r="B23" s="19"/>
      <c r="C23" s="20"/>
      <c r="D23" s="20"/>
      <c r="E23" s="258" t="s">
        <v>45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0"/>
      <c r="AP23" s="20"/>
      <c r="AQ23" s="20"/>
      <c r="AR23" s="18"/>
      <c r="BE23" s="251"/>
    </row>
    <row r="24" spans="1:71" s="1" customFormat="1" ht="7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51"/>
    </row>
    <row r="25" spans="1:71" s="1" customFormat="1" ht="7" customHeight="1">
      <c r="B25" s="19"/>
      <c r="C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0"/>
      <c r="AQ25" s="20"/>
      <c r="AR25" s="18"/>
      <c r="BE25" s="251"/>
    </row>
    <row r="26" spans="1:71" s="2" customFormat="1" ht="25.9" customHeight="1">
      <c r="A26" s="33"/>
      <c r="B26" s="34"/>
      <c r="C26" s="35"/>
      <c r="D26" s="36" t="s">
        <v>46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9">
        <f>ROUND(AG54,0)</f>
        <v>0</v>
      </c>
      <c r="AL26" s="260"/>
      <c r="AM26" s="260"/>
      <c r="AN26" s="260"/>
      <c r="AO26" s="260"/>
      <c r="AP26" s="35"/>
      <c r="AQ26" s="35"/>
      <c r="AR26" s="38"/>
      <c r="BE26" s="251"/>
    </row>
    <row r="27" spans="1:71" s="2" customFormat="1" ht="7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1"/>
    </row>
    <row r="28" spans="1:71" s="2" customFormat="1" ht="12.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1" t="s">
        <v>47</v>
      </c>
      <c r="M28" s="261"/>
      <c r="N28" s="261"/>
      <c r="O28" s="261"/>
      <c r="P28" s="261"/>
      <c r="Q28" s="35"/>
      <c r="R28" s="35"/>
      <c r="S28" s="35"/>
      <c r="T28" s="35"/>
      <c r="U28" s="35"/>
      <c r="V28" s="35"/>
      <c r="W28" s="261" t="s">
        <v>48</v>
      </c>
      <c r="X28" s="261"/>
      <c r="Y28" s="261"/>
      <c r="Z28" s="261"/>
      <c r="AA28" s="261"/>
      <c r="AB28" s="261"/>
      <c r="AC28" s="261"/>
      <c r="AD28" s="261"/>
      <c r="AE28" s="261"/>
      <c r="AF28" s="35"/>
      <c r="AG28" s="35"/>
      <c r="AH28" s="35"/>
      <c r="AI28" s="35"/>
      <c r="AJ28" s="35"/>
      <c r="AK28" s="261" t="s">
        <v>49</v>
      </c>
      <c r="AL28" s="261"/>
      <c r="AM28" s="261"/>
      <c r="AN28" s="261"/>
      <c r="AO28" s="261"/>
      <c r="AP28" s="35"/>
      <c r="AQ28" s="35"/>
      <c r="AR28" s="38"/>
      <c r="BE28" s="251"/>
    </row>
    <row r="29" spans="1:71" s="3" customFormat="1" ht="14.4" customHeight="1">
      <c r="B29" s="39"/>
      <c r="C29" s="40"/>
      <c r="D29" s="27" t="s">
        <v>50</v>
      </c>
      <c r="E29" s="40"/>
      <c r="F29" s="27" t="s">
        <v>51</v>
      </c>
      <c r="G29" s="40"/>
      <c r="H29" s="40"/>
      <c r="I29" s="40"/>
      <c r="J29" s="40"/>
      <c r="K29" s="40"/>
      <c r="L29" s="264">
        <v>0.21</v>
      </c>
      <c r="M29" s="263"/>
      <c r="N29" s="263"/>
      <c r="O29" s="263"/>
      <c r="P29" s="263"/>
      <c r="Q29" s="40"/>
      <c r="R29" s="40"/>
      <c r="S29" s="40"/>
      <c r="T29" s="40"/>
      <c r="U29" s="40"/>
      <c r="V29" s="40"/>
      <c r="W29" s="262">
        <f>ROUND(AZ54, 0)</f>
        <v>0</v>
      </c>
      <c r="X29" s="263"/>
      <c r="Y29" s="263"/>
      <c r="Z29" s="263"/>
      <c r="AA29" s="263"/>
      <c r="AB29" s="263"/>
      <c r="AC29" s="263"/>
      <c r="AD29" s="263"/>
      <c r="AE29" s="263"/>
      <c r="AF29" s="40"/>
      <c r="AG29" s="40"/>
      <c r="AH29" s="40"/>
      <c r="AI29" s="40"/>
      <c r="AJ29" s="40"/>
      <c r="AK29" s="262">
        <f>ROUND(AV54, 0)</f>
        <v>0</v>
      </c>
      <c r="AL29" s="263"/>
      <c r="AM29" s="263"/>
      <c r="AN29" s="263"/>
      <c r="AO29" s="263"/>
      <c r="AP29" s="40"/>
      <c r="AQ29" s="40"/>
      <c r="AR29" s="41"/>
      <c r="BE29" s="252"/>
    </row>
    <row r="30" spans="1:71" s="3" customFormat="1" ht="14.4" customHeight="1">
      <c r="B30" s="39"/>
      <c r="C30" s="40"/>
      <c r="D30" s="40"/>
      <c r="E30" s="40"/>
      <c r="F30" s="27" t="s">
        <v>52</v>
      </c>
      <c r="G30" s="40"/>
      <c r="H30" s="40"/>
      <c r="I30" s="40"/>
      <c r="J30" s="40"/>
      <c r="K30" s="40"/>
      <c r="L30" s="264">
        <v>0.15</v>
      </c>
      <c r="M30" s="263"/>
      <c r="N30" s="263"/>
      <c r="O30" s="263"/>
      <c r="P30" s="263"/>
      <c r="Q30" s="40"/>
      <c r="R30" s="40"/>
      <c r="S30" s="40"/>
      <c r="T30" s="40"/>
      <c r="U30" s="40"/>
      <c r="V30" s="40"/>
      <c r="W30" s="262">
        <f>ROUND(BA54, 0)</f>
        <v>0</v>
      </c>
      <c r="X30" s="263"/>
      <c r="Y30" s="263"/>
      <c r="Z30" s="263"/>
      <c r="AA30" s="263"/>
      <c r="AB30" s="263"/>
      <c r="AC30" s="263"/>
      <c r="AD30" s="263"/>
      <c r="AE30" s="263"/>
      <c r="AF30" s="40"/>
      <c r="AG30" s="40"/>
      <c r="AH30" s="40"/>
      <c r="AI30" s="40"/>
      <c r="AJ30" s="40"/>
      <c r="AK30" s="262">
        <f>ROUND(AW54, 0)</f>
        <v>0</v>
      </c>
      <c r="AL30" s="263"/>
      <c r="AM30" s="263"/>
      <c r="AN30" s="263"/>
      <c r="AO30" s="263"/>
      <c r="AP30" s="40"/>
      <c r="AQ30" s="40"/>
      <c r="AR30" s="41"/>
      <c r="BE30" s="252"/>
    </row>
    <row r="31" spans="1:71" s="3" customFormat="1" ht="14.4" hidden="1" customHeight="1">
      <c r="B31" s="39"/>
      <c r="C31" s="40"/>
      <c r="D31" s="40"/>
      <c r="E31" s="40"/>
      <c r="F31" s="27" t="s">
        <v>53</v>
      </c>
      <c r="G31" s="40"/>
      <c r="H31" s="40"/>
      <c r="I31" s="40"/>
      <c r="J31" s="40"/>
      <c r="K31" s="40"/>
      <c r="L31" s="264">
        <v>0.21</v>
      </c>
      <c r="M31" s="263"/>
      <c r="N31" s="263"/>
      <c r="O31" s="263"/>
      <c r="P31" s="263"/>
      <c r="Q31" s="40"/>
      <c r="R31" s="40"/>
      <c r="S31" s="40"/>
      <c r="T31" s="40"/>
      <c r="U31" s="40"/>
      <c r="V31" s="40"/>
      <c r="W31" s="262">
        <f>ROUND(BB54, 0)</f>
        <v>0</v>
      </c>
      <c r="X31" s="263"/>
      <c r="Y31" s="263"/>
      <c r="Z31" s="263"/>
      <c r="AA31" s="263"/>
      <c r="AB31" s="263"/>
      <c r="AC31" s="263"/>
      <c r="AD31" s="263"/>
      <c r="AE31" s="263"/>
      <c r="AF31" s="40"/>
      <c r="AG31" s="40"/>
      <c r="AH31" s="40"/>
      <c r="AI31" s="40"/>
      <c r="AJ31" s="40"/>
      <c r="AK31" s="262">
        <v>0</v>
      </c>
      <c r="AL31" s="263"/>
      <c r="AM31" s="263"/>
      <c r="AN31" s="263"/>
      <c r="AO31" s="263"/>
      <c r="AP31" s="40"/>
      <c r="AQ31" s="40"/>
      <c r="AR31" s="41"/>
      <c r="BE31" s="252"/>
    </row>
    <row r="32" spans="1:71" s="3" customFormat="1" ht="14.4" hidden="1" customHeight="1">
      <c r="B32" s="39"/>
      <c r="C32" s="40"/>
      <c r="D32" s="40"/>
      <c r="E32" s="40"/>
      <c r="F32" s="27" t="s">
        <v>54</v>
      </c>
      <c r="G32" s="40"/>
      <c r="H32" s="40"/>
      <c r="I32" s="40"/>
      <c r="J32" s="40"/>
      <c r="K32" s="40"/>
      <c r="L32" s="264">
        <v>0.15</v>
      </c>
      <c r="M32" s="263"/>
      <c r="N32" s="263"/>
      <c r="O32" s="263"/>
      <c r="P32" s="263"/>
      <c r="Q32" s="40"/>
      <c r="R32" s="40"/>
      <c r="S32" s="40"/>
      <c r="T32" s="40"/>
      <c r="U32" s="40"/>
      <c r="V32" s="40"/>
      <c r="W32" s="262">
        <f>ROUND(BC54, 0)</f>
        <v>0</v>
      </c>
      <c r="X32" s="263"/>
      <c r="Y32" s="263"/>
      <c r="Z32" s="263"/>
      <c r="AA32" s="263"/>
      <c r="AB32" s="263"/>
      <c r="AC32" s="263"/>
      <c r="AD32" s="263"/>
      <c r="AE32" s="263"/>
      <c r="AF32" s="40"/>
      <c r="AG32" s="40"/>
      <c r="AH32" s="40"/>
      <c r="AI32" s="40"/>
      <c r="AJ32" s="40"/>
      <c r="AK32" s="262">
        <v>0</v>
      </c>
      <c r="AL32" s="263"/>
      <c r="AM32" s="263"/>
      <c r="AN32" s="263"/>
      <c r="AO32" s="263"/>
      <c r="AP32" s="40"/>
      <c r="AQ32" s="40"/>
      <c r="AR32" s="41"/>
      <c r="BE32" s="252"/>
    </row>
    <row r="33" spans="1:57" s="3" customFormat="1" ht="14.4" hidden="1" customHeight="1">
      <c r="B33" s="39"/>
      <c r="C33" s="40"/>
      <c r="D33" s="40"/>
      <c r="E33" s="40"/>
      <c r="F33" s="27" t="s">
        <v>55</v>
      </c>
      <c r="G33" s="40"/>
      <c r="H33" s="40"/>
      <c r="I33" s="40"/>
      <c r="J33" s="40"/>
      <c r="K33" s="40"/>
      <c r="L33" s="264">
        <v>0</v>
      </c>
      <c r="M33" s="263"/>
      <c r="N33" s="263"/>
      <c r="O33" s="263"/>
      <c r="P33" s="263"/>
      <c r="Q33" s="40"/>
      <c r="R33" s="40"/>
      <c r="S33" s="40"/>
      <c r="T33" s="40"/>
      <c r="U33" s="40"/>
      <c r="V33" s="40"/>
      <c r="W33" s="262">
        <f>ROUND(BD54, 0)</f>
        <v>0</v>
      </c>
      <c r="X33" s="263"/>
      <c r="Y33" s="263"/>
      <c r="Z33" s="263"/>
      <c r="AA33" s="263"/>
      <c r="AB33" s="263"/>
      <c r="AC33" s="263"/>
      <c r="AD33" s="263"/>
      <c r="AE33" s="263"/>
      <c r="AF33" s="40"/>
      <c r="AG33" s="40"/>
      <c r="AH33" s="40"/>
      <c r="AI33" s="40"/>
      <c r="AJ33" s="40"/>
      <c r="AK33" s="262">
        <v>0</v>
      </c>
      <c r="AL33" s="263"/>
      <c r="AM33" s="263"/>
      <c r="AN33" s="263"/>
      <c r="AO33" s="263"/>
      <c r="AP33" s="40"/>
      <c r="AQ33" s="40"/>
      <c r="AR33" s="41"/>
    </row>
    <row r="34" spans="1:57" s="2" customFormat="1" ht="7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57</v>
      </c>
      <c r="U35" s="44"/>
      <c r="V35" s="44"/>
      <c r="W35" s="44"/>
      <c r="X35" s="268" t="s">
        <v>58</v>
      </c>
      <c r="Y35" s="266"/>
      <c r="Z35" s="266"/>
      <c r="AA35" s="266"/>
      <c r="AB35" s="266"/>
      <c r="AC35" s="44"/>
      <c r="AD35" s="44"/>
      <c r="AE35" s="44"/>
      <c r="AF35" s="44"/>
      <c r="AG35" s="44"/>
      <c r="AH35" s="44"/>
      <c r="AI35" s="44"/>
      <c r="AJ35" s="44"/>
      <c r="AK35" s="265">
        <f>SUM(AK26:AK33)</f>
        <v>0</v>
      </c>
      <c r="AL35" s="266"/>
      <c r="AM35" s="266"/>
      <c r="AN35" s="266"/>
      <c r="AO35" s="267"/>
      <c r="AP35" s="42"/>
      <c r="AQ35" s="42"/>
      <c r="AR35" s="38"/>
      <c r="BE35" s="33"/>
    </row>
    <row r="36" spans="1:57" s="2" customFormat="1" ht="7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7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7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5" customHeight="1">
      <c r="A42" s="33"/>
      <c r="B42" s="34"/>
      <c r="C42" s="21" t="s">
        <v>59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7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7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23_P_SO3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7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26" t="str">
        <f>K6</f>
        <v>REVITALIZACE ZELENÉ INFRASTRUKTURY NEMOCNICE HAVÍŘOV, p.o. - SO 3 Venkovní trenažéry pro seniory a handicapované občany</v>
      </c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55"/>
      <c r="AQ45" s="55"/>
      <c r="AR45" s="56"/>
    </row>
    <row r="46" spans="1:57" s="2" customFormat="1" ht="7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7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7" t="s">
        <v>24</v>
      </c>
      <c r="AJ47" s="35"/>
      <c r="AK47" s="35"/>
      <c r="AL47" s="35"/>
      <c r="AM47" s="228" t="str">
        <f>IF(AN8= "","",AN8)</f>
        <v>30. 11. 2023</v>
      </c>
      <c r="AN47" s="228"/>
      <c r="AO47" s="35"/>
      <c r="AP47" s="35"/>
      <c r="AQ47" s="35"/>
      <c r="AR47" s="38"/>
      <c r="BE47" s="33"/>
    </row>
    <row r="48" spans="1:57" s="2" customFormat="1" ht="7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15" customHeight="1">
      <c r="A49" s="33"/>
      <c r="B49" s="34"/>
      <c r="C49" s="27" t="s">
        <v>28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Nemocnice Havířov, příspěvková organizace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7" t="s">
        <v>36</v>
      </c>
      <c r="AJ49" s="35"/>
      <c r="AK49" s="35"/>
      <c r="AL49" s="35"/>
      <c r="AM49" s="229" t="str">
        <f>IF(E17="","",E17)</f>
        <v>Ing. Gabriela Pešková</v>
      </c>
      <c r="AN49" s="230"/>
      <c r="AO49" s="230"/>
      <c r="AP49" s="230"/>
      <c r="AQ49" s="35"/>
      <c r="AR49" s="38"/>
      <c r="AS49" s="231" t="s">
        <v>60</v>
      </c>
      <c r="AT49" s="23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15" customHeight="1">
      <c r="A50" s="33"/>
      <c r="B50" s="34"/>
      <c r="C50" s="27" t="s">
        <v>34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7" t="s">
        <v>41</v>
      </c>
      <c r="AJ50" s="35"/>
      <c r="AK50" s="35"/>
      <c r="AL50" s="35"/>
      <c r="AM50" s="229" t="str">
        <f>IF(E20="","",E20)</f>
        <v>Ing. M. Cabáková</v>
      </c>
      <c r="AN50" s="230"/>
      <c r="AO50" s="230"/>
      <c r="AP50" s="230"/>
      <c r="AQ50" s="35"/>
      <c r="AR50" s="38"/>
      <c r="AS50" s="233"/>
      <c r="AT50" s="23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7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35"/>
      <c r="AT51" s="23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37" t="s">
        <v>61</v>
      </c>
      <c r="D52" s="238"/>
      <c r="E52" s="238"/>
      <c r="F52" s="238"/>
      <c r="G52" s="238"/>
      <c r="H52" s="65"/>
      <c r="I52" s="240" t="s">
        <v>62</v>
      </c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39" t="s">
        <v>63</v>
      </c>
      <c r="AH52" s="238"/>
      <c r="AI52" s="238"/>
      <c r="AJ52" s="238"/>
      <c r="AK52" s="238"/>
      <c r="AL52" s="238"/>
      <c r="AM52" s="238"/>
      <c r="AN52" s="240" t="s">
        <v>64</v>
      </c>
      <c r="AO52" s="238"/>
      <c r="AP52" s="238"/>
      <c r="AQ52" s="66" t="s">
        <v>65</v>
      </c>
      <c r="AR52" s="38"/>
      <c r="AS52" s="67" t="s">
        <v>66</v>
      </c>
      <c r="AT52" s="68" t="s">
        <v>67</v>
      </c>
      <c r="AU52" s="68" t="s">
        <v>68</v>
      </c>
      <c r="AV52" s="68" t="s">
        <v>69</v>
      </c>
      <c r="AW52" s="68" t="s">
        <v>70</v>
      </c>
      <c r="AX52" s="68" t="s">
        <v>71</v>
      </c>
      <c r="AY52" s="68" t="s">
        <v>72</v>
      </c>
      <c r="AZ52" s="68" t="s">
        <v>73</v>
      </c>
      <c r="BA52" s="68" t="s">
        <v>74</v>
      </c>
      <c r="BB52" s="68" t="s">
        <v>75</v>
      </c>
      <c r="BC52" s="68" t="s">
        <v>76</v>
      </c>
      <c r="BD52" s="69" t="s">
        <v>77</v>
      </c>
      <c r="BE52" s="33"/>
    </row>
    <row r="53" spans="1:91" s="2" customFormat="1" ht="10.7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78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48">
        <f>ROUND(AG55+AG57,0)</f>
        <v>0</v>
      </c>
      <c r="AH54" s="248"/>
      <c r="AI54" s="248"/>
      <c r="AJ54" s="248"/>
      <c r="AK54" s="248"/>
      <c r="AL54" s="248"/>
      <c r="AM54" s="248"/>
      <c r="AN54" s="249">
        <f>SUM(AG54,AT54)</f>
        <v>0</v>
      </c>
      <c r="AO54" s="249"/>
      <c r="AP54" s="249"/>
      <c r="AQ54" s="77" t="s">
        <v>33</v>
      </c>
      <c r="AR54" s="78"/>
      <c r="AS54" s="79">
        <f>ROUND(AS55+AS57,0)</f>
        <v>0</v>
      </c>
      <c r="AT54" s="80">
        <f>ROUND(SUM(AV54:AW54),0)</f>
        <v>0</v>
      </c>
      <c r="AU54" s="81">
        <f>ROUND(AU55+AU57,5)</f>
        <v>0</v>
      </c>
      <c r="AV54" s="80">
        <f>ROUND(AZ54*L29,0)</f>
        <v>0</v>
      </c>
      <c r="AW54" s="80">
        <f>ROUND(BA54*L30,0)</f>
        <v>0</v>
      </c>
      <c r="AX54" s="80">
        <f>ROUND(BB54*L29,0)</f>
        <v>0</v>
      </c>
      <c r="AY54" s="80">
        <f>ROUND(BC54*L30,0)</f>
        <v>0</v>
      </c>
      <c r="AZ54" s="80">
        <f>ROUND(AZ55+AZ57,0)</f>
        <v>0</v>
      </c>
      <c r="BA54" s="80">
        <f>ROUND(BA55+BA57,0)</f>
        <v>0</v>
      </c>
      <c r="BB54" s="80">
        <f>ROUND(BB55+BB57,0)</f>
        <v>0</v>
      </c>
      <c r="BC54" s="80">
        <f>ROUND(BC55+BC57,0)</f>
        <v>0</v>
      </c>
      <c r="BD54" s="82">
        <f>ROUND(BD55+BD57,0)</f>
        <v>0</v>
      </c>
      <c r="BS54" s="83" t="s">
        <v>79</v>
      </c>
      <c r="BT54" s="83" t="s">
        <v>80</v>
      </c>
      <c r="BU54" s="84" t="s">
        <v>81</v>
      </c>
      <c r="BV54" s="83" t="s">
        <v>82</v>
      </c>
      <c r="BW54" s="83" t="s">
        <v>5</v>
      </c>
      <c r="BX54" s="83" t="s">
        <v>83</v>
      </c>
      <c r="CL54" s="83" t="s">
        <v>19</v>
      </c>
    </row>
    <row r="55" spans="1:91" s="7" customFormat="1" ht="16.5" customHeight="1">
      <c r="B55" s="85"/>
      <c r="C55" s="86"/>
      <c r="D55" s="243" t="s">
        <v>84</v>
      </c>
      <c r="E55" s="243"/>
      <c r="F55" s="243"/>
      <c r="G55" s="243"/>
      <c r="H55" s="243"/>
      <c r="I55" s="87"/>
      <c r="J55" s="243" t="s">
        <v>85</v>
      </c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4">
        <f>ROUND(AG56,0)</f>
        <v>0</v>
      </c>
      <c r="AH55" s="242"/>
      <c r="AI55" s="242"/>
      <c r="AJ55" s="242"/>
      <c r="AK55" s="242"/>
      <c r="AL55" s="242"/>
      <c r="AM55" s="242"/>
      <c r="AN55" s="241">
        <f>SUM(AG55,AT55)</f>
        <v>0</v>
      </c>
      <c r="AO55" s="242"/>
      <c r="AP55" s="242"/>
      <c r="AQ55" s="88" t="s">
        <v>86</v>
      </c>
      <c r="AR55" s="89"/>
      <c r="AS55" s="90">
        <f>ROUND(AS56,0)</f>
        <v>0</v>
      </c>
      <c r="AT55" s="91">
        <f>ROUND(SUM(AV55:AW55),0)</f>
        <v>0</v>
      </c>
      <c r="AU55" s="92">
        <f>ROUND(AU56,5)</f>
        <v>0</v>
      </c>
      <c r="AV55" s="91">
        <f>ROUND(AZ55*L29,0)</f>
        <v>0</v>
      </c>
      <c r="AW55" s="91">
        <f>ROUND(BA55*L30,0)</f>
        <v>0</v>
      </c>
      <c r="AX55" s="91">
        <f>ROUND(BB55*L29,0)</f>
        <v>0</v>
      </c>
      <c r="AY55" s="91">
        <f>ROUND(BC55*L30,0)</f>
        <v>0</v>
      </c>
      <c r="AZ55" s="91">
        <f>ROUND(AZ56,0)</f>
        <v>0</v>
      </c>
      <c r="BA55" s="91">
        <f>ROUND(BA56,0)</f>
        <v>0</v>
      </c>
      <c r="BB55" s="91">
        <f>ROUND(BB56,0)</f>
        <v>0</v>
      </c>
      <c r="BC55" s="91">
        <f>ROUND(BC56,0)</f>
        <v>0</v>
      </c>
      <c r="BD55" s="93">
        <f>ROUND(BD56,0)</f>
        <v>0</v>
      </c>
      <c r="BS55" s="94" t="s">
        <v>79</v>
      </c>
      <c r="BT55" s="94" t="s">
        <v>40</v>
      </c>
      <c r="BU55" s="94" t="s">
        <v>81</v>
      </c>
      <c r="BV55" s="94" t="s">
        <v>82</v>
      </c>
      <c r="BW55" s="94" t="s">
        <v>87</v>
      </c>
      <c r="BX55" s="94" t="s">
        <v>5</v>
      </c>
      <c r="CL55" s="94" t="s">
        <v>19</v>
      </c>
      <c r="CM55" s="94" t="s">
        <v>21</v>
      </c>
    </row>
    <row r="56" spans="1:91" s="4" customFormat="1" ht="23.25" customHeight="1">
      <c r="A56" s="95" t="s">
        <v>88</v>
      </c>
      <c r="B56" s="50"/>
      <c r="C56" s="96"/>
      <c r="D56" s="96"/>
      <c r="E56" s="245" t="s">
        <v>89</v>
      </c>
      <c r="F56" s="245"/>
      <c r="G56" s="245"/>
      <c r="H56" s="245"/>
      <c r="I56" s="245"/>
      <c r="J56" s="96"/>
      <c r="K56" s="245" t="s">
        <v>90</v>
      </c>
      <c r="L56" s="245"/>
      <c r="M56" s="245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  <c r="AE56" s="245"/>
      <c r="AF56" s="245"/>
      <c r="AG56" s="246">
        <f>'O - 2.6.4. Venkovní trena...'!J32</f>
        <v>0</v>
      </c>
      <c r="AH56" s="247"/>
      <c r="AI56" s="247"/>
      <c r="AJ56" s="247"/>
      <c r="AK56" s="247"/>
      <c r="AL56" s="247"/>
      <c r="AM56" s="247"/>
      <c r="AN56" s="246">
        <f>SUM(AG56,AT56)</f>
        <v>0</v>
      </c>
      <c r="AO56" s="247"/>
      <c r="AP56" s="247"/>
      <c r="AQ56" s="97" t="s">
        <v>91</v>
      </c>
      <c r="AR56" s="52"/>
      <c r="AS56" s="98">
        <v>0</v>
      </c>
      <c r="AT56" s="99">
        <f>ROUND(SUM(AV56:AW56),0)</f>
        <v>0</v>
      </c>
      <c r="AU56" s="100">
        <f>'O - 2.6.4. Venkovní trena...'!P88</f>
        <v>0</v>
      </c>
      <c r="AV56" s="99">
        <f>'O - 2.6.4. Venkovní trena...'!J35</f>
        <v>0</v>
      </c>
      <c r="AW56" s="99">
        <f>'O - 2.6.4. Venkovní trena...'!J36</f>
        <v>0</v>
      </c>
      <c r="AX56" s="99">
        <f>'O - 2.6.4. Venkovní trena...'!J37</f>
        <v>0</v>
      </c>
      <c r="AY56" s="99">
        <f>'O - 2.6.4. Venkovní trena...'!J38</f>
        <v>0</v>
      </c>
      <c r="AZ56" s="99">
        <f>'O - 2.6.4. Venkovní trena...'!F35</f>
        <v>0</v>
      </c>
      <c r="BA56" s="99">
        <f>'O - 2.6.4. Venkovní trena...'!F36</f>
        <v>0</v>
      </c>
      <c r="BB56" s="99">
        <f>'O - 2.6.4. Venkovní trena...'!F37</f>
        <v>0</v>
      </c>
      <c r="BC56" s="99">
        <f>'O - 2.6.4. Venkovní trena...'!F38</f>
        <v>0</v>
      </c>
      <c r="BD56" s="101">
        <f>'O - 2.6.4. Venkovní trena...'!F39</f>
        <v>0</v>
      </c>
      <c r="BT56" s="102" t="s">
        <v>21</v>
      </c>
      <c r="BV56" s="102" t="s">
        <v>82</v>
      </c>
      <c r="BW56" s="102" t="s">
        <v>92</v>
      </c>
      <c r="BX56" s="102" t="s">
        <v>87</v>
      </c>
      <c r="CL56" s="102" t="s">
        <v>19</v>
      </c>
    </row>
    <row r="57" spans="1:91" s="7" customFormat="1" ht="16.5" customHeight="1">
      <c r="B57" s="85"/>
      <c r="C57" s="86"/>
      <c r="D57" s="243" t="s">
        <v>93</v>
      </c>
      <c r="E57" s="243"/>
      <c r="F57" s="243"/>
      <c r="G57" s="243"/>
      <c r="H57" s="243"/>
      <c r="I57" s="87"/>
      <c r="J57" s="243" t="s">
        <v>94</v>
      </c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  <c r="AB57" s="243"/>
      <c r="AC57" s="243"/>
      <c r="AD57" s="243"/>
      <c r="AE57" s="243"/>
      <c r="AF57" s="243"/>
      <c r="AG57" s="244">
        <f>ROUND(AG58,0)</f>
        <v>0</v>
      </c>
      <c r="AH57" s="242"/>
      <c r="AI57" s="242"/>
      <c r="AJ57" s="242"/>
      <c r="AK57" s="242"/>
      <c r="AL57" s="242"/>
      <c r="AM57" s="242"/>
      <c r="AN57" s="241">
        <f>SUM(AG57,AT57)</f>
        <v>0</v>
      </c>
      <c r="AO57" s="242"/>
      <c r="AP57" s="242"/>
      <c r="AQ57" s="88" t="s">
        <v>86</v>
      </c>
      <c r="AR57" s="89"/>
      <c r="AS57" s="90">
        <f>ROUND(AS58,0)</f>
        <v>0</v>
      </c>
      <c r="AT57" s="91">
        <f>ROUND(SUM(AV57:AW57),0)</f>
        <v>0</v>
      </c>
      <c r="AU57" s="92">
        <f>ROUND(AU58,5)</f>
        <v>0</v>
      </c>
      <c r="AV57" s="91">
        <f>ROUND(AZ57*L29,0)</f>
        <v>0</v>
      </c>
      <c r="AW57" s="91">
        <f>ROUND(BA57*L30,0)</f>
        <v>0</v>
      </c>
      <c r="AX57" s="91">
        <f>ROUND(BB57*L29,0)</f>
        <v>0</v>
      </c>
      <c r="AY57" s="91">
        <f>ROUND(BC57*L30,0)</f>
        <v>0</v>
      </c>
      <c r="AZ57" s="91">
        <f>ROUND(AZ58,0)</f>
        <v>0</v>
      </c>
      <c r="BA57" s="91">
        <f>ROUND(BA58,0)</f>
        <v>0</v>
      </c>
      <c r="BB57" s="91">
        <f>ROUND(BB58,0)</f>
        <v>0</v>
      </c>
      <c r="BC57" s="91">
        <f>ROUND(BC58,0)</f>
        <v>0</v>
      </c>
      <c r="BD57" s="93">
        <f>ROUND(BD58,0)</f>
        <v>0</v>
      </c>
      <c r="BS57" s="94" t="s">
        <v>79</v>
      </c>
      <c r="BT57" s="94" t="s">
        <v>40</v>
      </c>
      <c r="BU57" s="94" t="s">
        <v>81</v>
      </c>
      <c r="BV57" s="94" t="s">
        <v>82</v>
      </c>
      <c r="BW57" s="94" t="s">
        <v>95</v>
      </c>
      <c r="BX57" s="94" t="s">
        <v>5</v>
      </c>
      <c r="CL57" s="94" t="s">
        <v>19</v>
      </c>
      <c r="CM57" s="94" t="s">
        <v>21</v>
      </c>
    </row>
    <row r="58" spans="1:91" s="4" customFormat="1" ht="16.5" customHeight="1">
      <c r="A58" s="95" t="s">
        <v>88</v>
      </c>
      <c r="B58" s="50"/>
      <c r="C58" s="96"/>
      <c r="D58" s="96"/>
      <c r="E58" s="245" t="s">
        <v>96</v>
      </c>
      <c r="F58" s="245"/>
      <c r="G58" s="245"/>
      <c r="H58" s="245"/>
      <c r="I58" s="245"/>
      <c r="J58" s="96"/>
      <c r="K58" s="245" t="s">
        <v>97</v>
      </c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6">
        <f>'R - Vedlejší a ostatní ná...'!J32</f>
        <v>0</v>
      </c>
      <c r="AH58" s="247"/>
      <c r="AI58" s="247"/>
      <c r="AJ58" s="247"/>
      <c r="AK58" s="247"/>
      <c r="AL58" s="247"/>
      <c r="AM58" s="247"/>
      <c r="AN58" s="246">
        <f>SUM(AG58,AT58)</f>
        <v>0</v>
      </c>
      <c r="AO58" s="247"/>
      <c r="AP58" s="247"/>
      <c r="AQ58" s="97" t="s">
        <v>91</v>
      </c>
      <c r="AR58" s="52"/>
      <c r="AS58" s="103">
        <v>0</v>
      </c>
      <c r="AT58" s="104">
        <f>ROUND(SUM(AV58:AW58),0)</f>
        <v>0</v>
      </c>
      <c r="AU58" s="105">
        <f>'R - Vedlejší a ostatní ná...'!P91</f>
        <v>0</v>
      </c>
      <c r="AV58" s="104">
        <f>'R - Vedlejší a ostatní ná...'!J35</f>
        <v>0</v>
      </c>
      <c r="AW58" s="104">
        <f>'R - Vedlejší a ostatní ná...'!J36</f>
        <v>0</v>
      </c>
      <c r="AX58" s="104">
        <f>'R - Vedlejší a ostatní ná...'!J37</f>
        <v>0</v>
      </c>
      <c r="AY58" s="104">
        <f>'R - Vedlejší a ostatní ná...'!J38</f>
        <v>0</v>
      </c>
      <c r="AZ58" s="104">
        <f>'R - Vedlejší a ostatní ná...'!F35</f>
        <v>0</v>
      </c>
      <c r="BA58" s="104">
        <f>'R - Vedlejší a ostatní ná...'!F36</f>
        <v>0</v>
      </c>
      <c r="BB58" s="104">
        <f>'R - Vedlejší a ostatní ná...'!F37</f>
        <v>0</v>
      </c>
      <c r="BC58" s="104">
        <f>'R - Vedlejší a ostatní ná...'!F38</f>
        <v>0</v>
      </c>
      <c r="BD58" s="106">
        <f>'R - Vedlejší a ostatní ná...'!F39</f>
        <v>0</v>
      </c>
      <c r="BT58" s="102" t="s">
        <v>21</v>
      </c>
      <c r="BV58" s="102" t="s">
        <v>82</v>
      </c>
      <c r="BW58" s="102" t="s">
        <v>98</v>
      </c>
      <c r="BX58" s="102" t="s">
        <v>95</v>
      </c>
      <c r="CL58" s="102" t="s">
        <v>19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7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/QkGUYN/HMHH1n4p1FGg3UGSWtaPD3Cxq9OuyavLCY9CQGaMsG918Ygv8qOE8lsyrC9zYIJv/pZ+q9fTkbLTpQ==" saltValue="iu6XQS5YsNsWO+LqUuFxHVvsyNGrLqTSWxuTdLQF04lI5J97Giu+DHZqz+bYtYUh0gx3CAmpORsNW/SonVY/Sg==" spinCount="100000" sheet="1" objects="1" scenarios="1" formatColumns="0" formatRows="0"/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G58:AM58"/>
    <mergeCell ref="AN58:AP58"/>
    <mergeCell ref="E58:I58"/>
    <mergeCell ref="K58:AF58"/>
    <mergeCell ref="AG54:AM54"/>
    <mergeCell ref="AN54:AP54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6" location="'O - 2.6.4. Venkovní trena...'!C2" display="/"/>
    <hyperlink ref="A58" location="'R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5" t="s">
        <v>92</v>
      </c>
    </row>
    <row r="3" spans="1:46" s="1" customFormat="1" ht="7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8"/>
      <c r="AT3" s="15" t="s">
        <v>21</v>
      </c>
    </row>
    <row r="4" spans="1:46" s="1" customFormat="1" ht="25" customHeight="1">
      <c r="B4" s="18"/>
      <c r="D4" s="109" t="s">
        <v>99</v>
      </c>
      <c r="L4" s="18"/>
      <c r="M4" s="110" t="s">
        <v>10</v>
      </c>
      <c r="AT4" s="15" t="s">
        <v>4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111" t="s">
        <v>16</v>
      </c>
      <c r="L6" s="18"/>
    </row>
    <row r="7" spans="1:46" s="1" customFormat="1" ht="39.75" customHeight="1">
      <c r="B7" s="18"/>
      <c r="E7" s="270" t="str">
        <f>'Rekapitulace stavby'!K6</f>
        <v>REVITALIZACE ZELENÉ INFRASTRUKTURY NEMOCNICE HAVÍŘOV, p.o. - SO 3 Venkovní trenažéry pro seniory a handicapované občany</v>
      </c>
      <c r="F7" s="271"/>
      <c r="G7" s="271"/>
      <c r="H7" s="271"/>
      <c r="L7" s="18"/>
    </row>
    <row r="8" spans="1:46" s="1" customFormat="1" ht="12" customHeight="1">
      <c r="B8" s="18"/>
      <c r="D8" s="111" t="s">
        <v>100</v>
      </c>
      <c r="L8" s="18"/>
    </row>
    <row r="9" spans="1:46" s="2" customFormat="1" ht="16.5" customHeight="1">
      <c r="A9" s="33"/>
      <c r="B9" s="38"/>
      <c r="C9" s="33"/>
      <c r="D9" s="33"/>
      <c r="E9" s="270" t="s">
        <v>101</v>
      </c>
      <c r="F9" s="272"/>
      <c r="G9" s="272"/>
      <c r="H9" s="27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102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30" customHeight="1">
      <c r="A11" s="33"/>
      <c r="B11" s="38"/>
      <c r="C11" s="33"/>
      <c r="D11" s="33"/>
      <c r="E11" s="273" t="s">
        <v>103</v>
      </c>
      <c r="F11" s="272"/>
      <c r="G11" s="272"/>
      <c r="H11" s="27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33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22</v>
      </c>
      <c r="E14" s="33"/>
      <c r="F14" s="102" t="s">
        <v>23</v>
      </c>
      <c r="G14" s="33"/>
      <c r="H14" s="33"/>
      <c r="I14" s="111" t="s">
        <v>24</v>
      </c>
      <c r="J14" s="113" t="str">
        <f>'Rekapitulace stavby'!AN8</f>
        <v>30. 11. 2023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75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28</v>
      </c>
      <c r="E16" s="33"/>
      <c r="F16" s="33"/>
      <c r="G16" s="33"/>
      <c r="H16" s="33"/>
      <c r="I16" s="111" t="s">
        <v>29</v>
      </c>
      <c r="J16" s="102" t="s">
        <v>30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31</v>
      </c>
      <c r="F17" s="33"/>
      <c r="G17" s="33"/>
      <c r="H17" s="33"/>
      <c r="I17" s="111" t="s">
        <v>32</v>
      </c>
      <c r="J17" s="102" t="s">
        <v>33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34</v>
      </c>
      <c r="E19" s="33"/>
      <c r="F19" s="33"/>
      <c r="G19" s="33"/>
      <c r="H19" s="33"/>
      <c r="I19" s="111" t="s">
        <v>29</v>
      </c>
      <c r="J19" s="28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74" t="str">
        <f>'Rekapitulace stavby'!E14</f>
        <v>Vyplň údaj</v>
      </c>
      <c r="F20" s="275"/>
      <c r="G20" s="275"/>
      <c r="H20" s="275"/>
      <c r="I20" s="111" t="s">
        <v>32</v>
      </c>
      <c r="J20" s="28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36</v>
      </c>
      <c r="E22" s="33"/>
      <c r="F22" s="33"/>
      <c r="G22" s="33"/>
      <c r="H22" s="33"/>
      <c r="I22" s="111" t="s">
        <v>29</v>
      </c>
      <c r="J22" s="102" t="s">
        <v>37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38</v>
      </c>
      <c r="F23" s="33"/>
      <c r="G23" s="33"/>
      <c r="H23" s="33"/>
      <c r="I23" s="111" t="s">
        <v>32</v>
      </c>
      <c r="J23" s="102" t="s">
        <v>33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41</v>
      </c>
      <c r="E25" s="33"/>
      <c r="F25" s="33"/>
      <c r="G25" s="33"/>
      <c r="H25" s="33"/>
      <c r="I25" s="111" t="s">
        <v>29</v>
      </c>
      <c r="J25" s="102" t="s">
        <v>42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43</v>
      </c>
      <c r="F26" s="33"/>
      <c r="G26" s="33"/>
      <c r="H26" s="33"/>
      <c r="I26" s="111" t="s">
        <v>32</v>
      </c>
      <c r="J26" s="102" t="s">
        <v>33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44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76" t="s">
        <v>33</v>
      </c>
      <c r="F29" s="276"/>
      <c r="G29" s="276"/>
      <c r="H29" s="276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7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>
      <c r="A32" s="33"/>
      <c r="B32" s="38"/>
      <c r="C32" s="33"/>
      <c r="D32" s="118" t="s">
        <v>46</v>
      </c>
      <c r="E32" s="33"/>
      <c r="F32" s="33"/>
      <c r="G32" s="33"/>
      <c r="H32" s="33"/>
      <c r="I32" s="33"/>
      <c r="J32" s="119">
        <f>ROUND(J88, 0)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48</v>
      </c>
      <c r="G34" s="33"/>
      <c r="H34" s="33"/>
      <c r="I34" s="120" t="s">
        <v>47</v>
      </c>
      <c r="J34" s="120" t="s">
        <v>49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50</v>
      </c>
      <c r="E35" s="111" t="s">
        <v>51</v>
      </c>
      <c r="F35" s="122">
        <f>ROUND((SUM(BE88:BE125)),  0)</f>
        <v>0</v>
      </c>
      <c r="G35" s="33"/>
      <c r="H35" s="33"/>
      <c r="I35" s="123">
        <v>0.21</v>
      </c>
      <c r="J35" s="122">
        <f>ROUND(((SUM(BE88:BE125))*I35),  0)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52</v>
      </c>
      <c r="F36" s="122">
        <f>ROUND((SUM(BF88:BF125)),  0)</f>
        <v>0</v>
      </c>
      <c r="G36" s="33"/>
      <c r="H36" s="33"/>
      <c r="I36" s="123">
        <v>0.15</v>
      </c>
      <c r="J36" s="122">
        <f>ROUND(((SUM(BF88:BF125))*I36),  0)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53</v>
      </c>
      <c r="F37" s="122">
        <f>ROUND((SUM(BG88:BG125)),  0)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54</v>
      </c>
      <c r="F38" s="122">
        <f>ROUND((SUM(BH88:BH125)),  0)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55</v>
      </c>
      <c r="F39" s="122">
        <f>ROUND((SUM(BI88:BI125)),  0)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>
      <c r="A41" s="33"/>
      <c r="B41" s="38"/>
      <c r="C41" s="124"/>
      <c r="D41" s="125" t="s">
        <v>56</v>
      </c>
      <c r="E41" s="126"/>
      <c r="F41" s="126"/>
      <c r="G41" s="127" t="s">
        <v>57</v>
      </c>
      <c r="H41" s="128" t="s">
        <v>58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hidden="1" customHeight="1">
      <c r="A47" s="33"/>
      <c r="B47" s="34"/>
      <c r="C47" s="21" t="s">
        <v>104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39.75" hidden="1" customHeight="1">
      <c r="A50" s="33"/>
      <c r="B50" s="34"/>
      <c r="C50" s="35"/>
      <c r="D50" s="35"/>
      <c r="E50" s="277" t="str">
        <f>E7</f>
        <v>REVITALIZACE ZELENÉ INFRASTRUKTURY NEMOCNICE HAVÍŘOV, p.o. - SO 3 Venkovní trenažéry pro seniory a handicapované občany</v>
      </c>
      <c r="F50" s="278"/>
      <c r="G50" s="278"/>
      <c r="H50" s="27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19"/>
      <c r="C51" s="27" t="s">
        <v>100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hidden="1" customHeight="1">
      <c r="A52" s="33"/>
      <c r="B52" s="34"/>
      <c r="C52" s="35"/>
      <c r="D52" s="35"/>
      <c r="E52" s="277" t="s">
        <v>101</v>
      </c>
      <c r="F52" s="279"/>
      <c r="G52" s="279"/>
      <c r="H52" s="279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7" t="s">
        <v>102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30" hidden="1" customHeight="1">
      <c r="A54" s="33"/>
      <c r="B54" s="34"/>
      <c r="C54" s="35"/>
      <c r="D54" s="35"/>
      <c r="E54" s="226" t="str">
        <f>E11</f>
        <v>O - 2.6.4. Venkovní trenažéry pro seniory a handicapované občany</v>
      </c>
      <c r="F54" s="279"/>
      <c r="G54" s="279"/>
      <c r="H54" s="279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7" t="s">
        <v>22</v>
      </c>
      <c r="D56" s="35"/>
      <c r="E56" s="35"/>
      <c r="F56" s="25" t="str">
        <f>F14</f>
        <v xml:space="preserve"> </v>
      </c>
      <c r="G56" s="35"/>
      <c r="H56" s="35"/>
      <c r="I56" s="27" t="s">
        <v>24</v>
      </c>
      <c r="J56" s="58" t="str">
        <f>IF(J14="","",J14)</f>
        <v>30. 11. 2023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65" hidden="1" customHeight="1">
      <c r="A58" s="33"/>
      <c r="B58" s="34"/>
      <c r="C58" s="27" t="s">
        <v>28</v>
      </c>
      <c r="D58" s="35"/>
      <c r="E58" s="35"/>
      <c r="F58" s="25" t="str">
        <f>E17</f>
        <v>Nemocnice Havířov, příspěvková organizace</v>
      </c>
      <c r="G58" s="35"/>
      <c r="H58" s="35"/>
      <c r="I58" s="27" t="s">
        <v>36</v>
      </c>
      <c r="J58" s="31" t="str">
        <f>E23</f>
        <v>Ing. Gabriela Pešková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7" t="s">
        <v>34</v>
      </c>
      <c r="D59" s="35"/>
      <c r="E59" s="35"/>
      <c r="F59" s="25" t="str">
        <f>IF(E20="","",E20)</f>
        <v>Vyplň údaj</v>
      </c>
      <c r="G59" s="35"/>
      <c r="H59" s="35"/>
      <c r="I59" s="27" t="s">
        <v>41</v>
      </c>
      <c r="J59" s="31" t="str">
        <f>E26</f>
        <v>Ing. M. Cabáková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2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105</v>
      </c>
      <c r="D61" s="136"/>
      <c r="E61" s="136"/>
      <c r="F61" s="136"/>
      <c r="G61" s="136"/>
      <c r="H61" s="136"/>
      <c r="I61" s="136"/>
      <c r="J61" s="137" t="s">
        <v>106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2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75" hidden="1" customHeight="1">
      <c r="A63" s="33"/>
      <c r="B63" s="34"/>
      <c r="C63" s="138" t="s">
        <v>78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5" t="s">
        <v>107</v>
      </c>
    </row>
    <row r="64" spans="1:47" s="9" customFormat="1" ht="25" hidden="1" customHeight="1">
      <c r="B64" s="139"/>
      <c r="C64" s="140"/>
      <c r="D64" s="141" t="s">
        <v>108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hidden="1" customHeight="1">
      <c r="B65" s="145"/>
      <c r="C65" s="96"/>
      <c r="D65" s="146" t="s">
        <v>109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hidden="1" customHeight="1">
      <c r="B66" s="145"/>
      <c r="C66" s="96"/>
      <c r="D66" s="146" t="s">
        <v>110</v>
      </c>
      <c r="E66" s="147"/>
      <c r="F66" s="147"/>
      <c r="G66" s="147"/>
      <c r="H66" s="147"/>
      <c r="I66" s="147"/>
      <c r="J66" s="148">
        <f>J123</f>
        <v>0</v>
      </c>
      <c r="K66" s="96"/>
      <c r="L66" s="149"/>
    </row>
    <row r="67" spans="1:31" s="2" customFormat="1" ht="21.75" hidden="1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7" hidden="1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ht="10" hidden="1"/>
    <row r="70" spans="1:31" ht="10" hidden="1"/>
    <row r="71" spans="1:31" ht="10" hidden="1"/>
    <row r="72" spans="1:31" s="2" customFormat="1" ht="7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5" customHeight="1">
      <c r="A73" s="33"/>
      <c r="B73" s="34"/>
      <c r="C73" s="21" t="s">
        <v>111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7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7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39.75" customHeight="1">
      <c r="A76" s="33"/>
      <c r="B76" s="34"/>
      <c r="C76" s="35"/>
      <c r="D76" s="35"/>
      <c r="E76" s="277" t="str">
        <f>E7</f>
        <v>REVITALIZACE ZELENÉ INFRASTRUKTURY NEMOCNICE HAVÍŘOV, p.o. - SO 3 Venkovní trenažéry pro seniory a handicapované občany</v>
      </c>
      <c r="F76" s="278"/>
      <c r="G76" s="278"/>
      <c r="H76" s="278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19"/>
      <c r="C77" s="27" t="s">
        <v>100</v>
      </c>
      <c r="D77" s="20"/>
      <c r="E77" s="20"/>
      <c r="F77" s="20"/>
      <c r="G77" s="20"/>
      <c r="H77" s="20"/>
      <c r="I77" s="20"/>
      <c r="J77" s="20"/>
      <c r="K77" s="20"/>
      <c r="L77" s="18"/>
    </row>
    <row r="78" spans="1:31" s="2" customFormat="1" ht="16.5" customHeight="1">
      <c r="A78" s="33"/>
      <c r="B78" s="34"/>
      <c r="C78" s="35"/>
      <c r="D78" s="35"/>
      <c r="E78" s="277" t="s">
        <v>101</v>
      </c>
      <c r="F78" s="279"/>
      <c r="G78" s="279"/>
      <c r="H78" s="279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7" t="s">
        <v>102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30" customHeight="1">
      <c r="A80" s="33"/>
      <c r="B80" s="34"/>
      <c r="C80" s="35"/>
      <c r="D80" s="35"/>
      <c r="E80" s="226" t="str">
        <f>E11</f>
        <v>O - 2.6.4. Venkovní trenažéry pro seniory a handicapované občany</v>
      </c>
      <c r="F80" s="279"/>
      <c r="G80" s="279"/>
      <c r="H80" s="279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7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7" t="s">
        <v>22</v>
      </c>
      <c r="D82" s="35"/>
      <c r="E82" s="35"/>
      <c r="F82" s="25" t="str">
        <f>F14</f>
        <v xml:space="preserve"> </v>
      </c>
      <c r="G82" s="35"/>
      <c r="H82" s="35"/>
      <c r="I82" s="27" t="s">
        <v>24</v>
      </c>
      <c r="J82" s="58" t="str">
        <f>IF(J14="","",J14)</f>
        <v>30. 11. 2023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65" customHeight="1">
      <c r="A84" s="33"/>
      <c r="B84" s="34"/>
      <c r="C84" s="27" t="s">
        <v>28</v>
      </c>
      <c r="D84" s="35"/>
      <c r="E84" s="35"/>
      <c r="F84" s="25" t="str">
        <f>E17</f>
        <v>Nemocnice Havířov, příspěvková organizace</v>
      </c>
      <c r="G84" s="35"/>
      <c r="H84" s="35"/>
      <c r="I84" s="27" t="s">
        <v>36</v>
      </c>
      <c r="J84" s="31" t="str">
        <f>E23</f>
        <v>Ing. Gabriela Pešková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15" customHeight="1">
      <c r="A85" s="33"/>
      <c r="B85" s="34"/>
      <c r="C85" s="27" t="s">
        <v>34</v>
      </c>
      <c r="D85" s="35"/>
      <c r="E85" s="35"/>
      <c r="F85" s="25" t="str">
        <f>IF(E20="","",E20)</f>
        <v>Vyplň údaj</v>
      </c>
      <c r="G85" s="35"/>
      <c r="H85" s="35"/>
      <c r="I85" s="27" t="s">
        <v>41</v>
      </c>
      <c r="J85" s="31" t="str">
        <f>E26</f>
        <v>Ing. M. Cabáková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2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112</v>
      </c>
      <c r="D87" s="153" t="s">
        <v>65</v>
      </c>
      <c r="E87" s="153" t="s">
        <v>61</v>
      </c>
      <c r="F87" s="153" t="s">
        <v>62</v>
      </c>
      <c r="G87" s="153" t="s">
        <v>113</v>
      </c>
      <c r="H87" s="153" t="s">
        <v>114</v>
      </c>
      <c r="I87" s="153" t="s">
        <v>115</v>
      </c>
      <c r="J87" s="154" t="s">
        <v>106</v>
      </c>
      <c r="K87" s="155" t="s">
        <v>116</v>
      </c>
      <c r="L87" s="156"/>
      <c r="M87" s="67" t="s">
        <v>33</v>
      </c>
      <c r="N87" s="68" t="s">
        <v>50</v>
      </c>
      <c r="O87" s="68" t="s">
        <v>117</v>
      </c>
      <c r="P87" s="68" t="s">
        <v>118</v>
      </c>
      <c r="Q87" s="68" t="s">
        <v>119</v>
      </c>
      <c r="R87" s="68" t="s">
        <v>120</v>
      </c>
      <c r="S87" s="68" t="s">
        <v>121</v>
      </c>
      <c r="T87" s="69" t="s">
        <v>122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75" customHeight="1">
      <c r="A88" s="33"/>
      <c r="B88" s="34"/>
      <c r="C88" s="74" t="s">
        <v>123</v>
      </c>
      <c r="D88" s="35"/>
      <c r="E88" s="35"/>
      <c r="F88" s="35"/>
      <c r="G88" s="35"/>
      <c r="H88" s="35"/>
      <c r="I88" s="35"/>
      <c r="J88" s="157">
        <f>BK88</f>
        <v>0</v>
      </c>
      <c r="K88" s="35"/>
      <c r="L88" s="38"/>
      <c r="M88" s="70"/>
      <c r="N88" s="158"/>
      <c r="O88" s="71"/>
      <c r="P88" s="159">
        <f>P89</f>
        <v>0</v>
      </c>
      <c r="Q88" s="71"/>
      <c r="R88" s="159">
        <f>R89</f>
        <v>5.8080944100000007</v>
      </c>
      <c r="S88" s="71"/>
      <c r="T88" s="160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5" t="s">
        <v>79</v>
      </c>
      <c r="AU88" s="15" t="s">
        <v>107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79</v>
      </c>
      <c r="E89" s="165" t="s">
        <v>124</v>
      </c>
      <c r="F89" s="165" t="s">
        <v>125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P90+P123</f>
        <v>0</v>
      </c>
      <c r="Q89" s="170"/>
      <c r="R89" s="171">
        <f>R90+R123</f>
        <v>5.8080944100000007</v>
      </c>
      <c r="S89" s="170"/>
      <c r="T89" s="172">
        <f>T90+T123</f>
        <v>0</v>
      </c>
      <c r="AR89" s="173" t="s">
        <v>40</v>
      </c>
      <c r="AT89" s="174" t="s">
        <v>79</v>
      </c>
      <c r="AU89" s="174" t="s">
        <v>80</v>
      </c>
      <c r="AY89" s="173" t="s">
        <v>126</v>
      </c>
      <c r="BK89" s="175">
        <f>BK90+BK123</f>
        <v>0</v>
      </c>
    </row>
    <row r="90" spans="1:65" s="12" customFormat="1" ht="22.75" customHeight="1">
      <c r="B90" s="162"/>
      <c r="C90" s="163"/>
      <c r="D90" s="164" t="s">
        <v>79</v>
      </c>
      <c r="E90" s="176" t="s">
        <v>127</v>
      </c>
      <c r="F90" s="176" t="s">
        <v>128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SUM(P91:P122)</f>
        <v>0</v>
      </c>
      <c r="Q90" s="170"/>
      <c r="R90" s="171">
        <f>SUM(R91:R122)</f>
        <v>5.8080944100000007</v>
      </c>
      <c r="S90" s="170"/>
      <c r="T90" s="172">
        <f>SUM(T91:T122)</f>
        <v>0</v>
      </c>
      <c r="AR90" s="173" t="s">
        <v>40</v>
      </c>
      <c r="AT90" s="174" t="s">
        <v>79</v>
      </c>
      <c r="AU90" s="174" t="s">
        <v>40</v>
      </c>
      <c r="AY90" s="173" t="s">
        <v>126</v>
      </c>
      <c r="BK90" s="175">
        <f>SUM(BK91:BK122)</f>
        <v>0</v>
      </c>
    </row>
    <row r="91" spans="1:65" s="2" customFormat="1" ht="37.75" customHeight="1">
      <c r="A91" s="33"/>
      <c r="B91" s="34"/>
      <c r="C91" s="178" t="s">
        <v>40</v>
      </c>
      <c r="D91" s="178" t="s">
        <v>129</v>
      </c>
      <c r="E91" s="179" t="s">
        <v>130</v>
      </c>
      <c r="F91" s="180" t="s">
        <v>131</v>
      </c>
      <c r="G91" s="181" t="s">
        <v>132</v>
      </c>
      <c r="H91" s="182">
        <v>1</v>
      </c>
      <c r="I91" s="183"/>
      <c r="J91" s="184">
        <f>ROUND(I91*H91,2)</f>
        <v>0</v>
      </c>
      <c r="K91" s="185"/>
      <c r="L91" s="38"/>
      <c r="M91" s="186" t="s">
        <v>33</v>
      </c>
      <c r="N91" s="187" t="s">
        <v>51</v>
      </c>
      <c r="O91" s="63"/>
      <c r="P91" s="188">
        <f>O91*H91</f>
        <v>0</v>
      </c>
      <c r="Q91" s="188">
        <v>0.25735611000000003</v>
      </c>
      <c r="R91" s="188">
        <f>Q91*H91</f>
        <v>0.25735611000000003</v>
      </c>
      <c r="S91" s="188">
        <v>0</v>
      </c>
      <c r="T91" s="189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0" t="s">
        <v>133</v>
      </c>
      <c r="AT91" s="190" t="s">
        <v>129</v>
      </c>
      <c r="AU91" s="190" t="s">
        <v>21</v>
      </c>
      <c r="AY91" s="15" t="s">
        <v>126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5" t="s">
        <v>40</v>
      </c>
      <c r="BK91" s="191">
        <f>ROUND(I91*H91,2)</f>
        <v>0</v>
      </c>
      <c r="BL91" s="15" t="s">
        <v>133</v>
      </c>
      <c r="BM91" s="190" t="s">
        <v>134</v>
      </c>
    </row>
    <row r="92" spans="1:65" s="2" customFormat="1" ht="18">
      <c r="A92" s="33"/>
      <c r="B92" s="34"/>
      <c r="C92" s="35"/>
      <c r="D92" s="192" t="s">
        <v>135</v>
      </c>
      <c r="E92" s="35"/>
      <c r="F92" s="193" t="s">
        <v>136</v>
      </c>
      <c r="G92" s="35"/>
      <c r="H92" s="35"/>
      <c r="I92" s="194"/>
      <c r="J92" s="35"/>
      <c r="K92" s="35"/>
      <c r="L92" s="38"/>
      <c r="M92" s="195"/>
      <c r="N92" s="196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5" t="s">
        <v>135</v>
      </c>
      <c r="AU92" s="15" t="s">
        <v>21</v>
      </c>
    </row>
    <row r="93" spans="1:65" s="13" customFormat="1" ht="10">
      <c r="B93" s="197"/>
      <c r="C93" s="198"/>
      <c r="D93" s="192" t="s">
        <v>137</v>
      </c>
      <c r="E93" s="199" t="s">
        <v>33</v>
      </c>
      <c r="F93" s="200" t="s">
        <v>138</v>
      </c>
      <c r="G93" s="198"/>
      <c r="H93" s="201">
        <v>1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137</v>
      </c>
      <c r="AU93" s="207" t="s">
        <v>21</v>
      </c>
      <c r="AV93" s="13" t="s">
        <v>21</v>
      </c>
      <c r="AW93" s="13" t="s">
        <v>39</v>
      </c>
      <c r="AX93" s="13" t="s">
        <v>40</v>
      </c>
      <c r="AY93" s="207" t="s">
        <v>126</v>
      </c>
    </row>
    <row r="94" spans="1:65" s="2" customFormat="1" ht="78" customHeight="1">
      <c r="A94" s="33"/>
      <c r="B94" s="34"/>
      <c r="C94" s="208" t="s">
        <v>21</v>
      </c>
      <c r="D94" s="208" t="s">
        <v>139</v>
      </c>
      <c r="E94" s="209" t="s">
        <v>140</v>
      </c>
      <c r="F94" s="210" t="s">
        <v>141</v>
      </c>
      <c r="G94" s="211" t="s">
        <v>142</v>
      </c>
      <c r="H94" s="212">
        <v>1</v>
      </c>
      <c r="I94" s="213"/>
      <c r="J94" s="214">
        <f>ROUND(I94*H94,2)</f>
        <v>0</v>
      </c>
      <c r="K94" s="215"/>
      <c r="L94" s="216"/>
      <c r="M94" s="217" t="s">
        <v>33</v>
      </c>
      <c r="N94" s="218" t="s">
        <v>51</v>
      </c>
      <c r="O94" s="63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0" t="s">
        <v>143</v>
      </c>
      <c r="AT94" s="190" t="s">
        <v>139</v>
      </c>
      <c r="AU94" s="190" t="s">
        <v>21</v>
      </c>
      <c r="AY94" s="15" t="s">
        <v>126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5" t="s">
        <v>40</v>
      </c>
      <c r="BK94" s="191">
        <f>ROUND(I94*H94,2)</f>
        <v>0</v>
      </c>
      <c r="BL94" s="15" t="s">
        <v>133</v>
      </c>
      <c r="BM94" s="190" t="s">
        <v>144</v>
      </c>
    </row>
    <row r="95" spans="1:65" s="2" customFormat="1" ht="37.75" customHeight="1">
      <c r="A95" s="33"/>
      <c r="B95" s="34"/>
      <c r="C95" s="178" t="s">
        <v>145</v>
      </c>
      <c r="D95" s="178" t="s">
        <v>129</v>
      </c>
      <c r="E95" s="179" t="s">
        <v>146</v>
      </c>
      <c r="F95" s="180" t="s">
        <v>147</v>
      </c>
      <c r="G95" s="181" t="s">
        <v>132</v>
      </c>
      <c r="H95" s="182">
        <v>1</v>
      </c>
      <c r="I95" s="183"/>
      <c r="J95" s="184">
        <f>ROUND(I95*H95,2)</f>
        <v>0</v>
      </c>
      <c r="K95" s="185"/>
      <c r="L95" s="38"/>
      <c r="M95" s="186" t="s">
        <v>33</v>
      </c>
      <c r="N95" s="187" t="s">
        <v>51</v>
      </c>
      <c r="O95" s="63"/>
      <c r="P95" s="188">
        <f>O95*H95</f>
        <v>0</v>
      </c>
      <c r="Q95" s="188">
        <v>0.69120020000000004</v>
      </c>
      <c r="R95" s="188">
        <f>Q95*H95</f>
        <v>0.69120020000000004</v>
      </c>
      <c r="S95" s="188">
        <v>0</v>
      </c>
      <c r="T95" s="189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0" t="s">
        <v>133</v>
      </c>
      <c r="AT95" s="190" t="s">
        <v>129</v>
      </c>
      <c r="AU95" s="190" t="s">
        <v>21</v>
      </c>
      <c r="AY95" s="15" t="s">
        <v>126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5" t="s">
        <v>40</v>
      </c>
      <c r="BK95" s="191">
        <f>ROUND(I95*H95,2)</f>
        <v>0</v>
      </c>
      <c r="BL95" s="15" t="s">
        <v>133</v>
      </c>
      <c r="BM95" s="190" t="s">
        <v>148</v>
      </c>
    </row>
    <row r="96" spans="1:65" s="2" customFormat="1" ht="18">
      <c r="A96" s="33"/>
      <c r="B96" s="34"/>
      <c r="C96" s="35"/>
      <c r="D96" s="192" t="s">
        <v>135</v>
      </c>
      <c r="E96" s="35"/>
      <c r="F96" s="193" t="s">
        <v>136</v>
      </c>
      <c r="G96" s="35"/>
      <c r="H96" s="35"/>
      <c r="I96" s="194"/>
      <c r="J96" s="35"/>
      <c r="K96" s="35"/>
      <c r="L96" s="38"/>
      <c r="M96" s="195"/>
      <c r="N96" s="196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5" t="s">
        <v>135</v>
      </c>
      <c r="AU96" s="15" t="s">
        <v>21</v>
      </c>
    </row>
    <row r="97" spans="1:65" s="13" customFormat="1" ht="10">
      <c r="B97" s="197"/>
      <c r="C97" s="198"/>
      <c r="D97" s="192" t="s">
        <v>137</v>
      </c>
      <c r="E97" s="199" t="s">
        <v>33</v>
      </c>
      <c r="F97" s="200" t="s">
        <v>149</v>
      </c>
      <c r="G97" s="198"/>
      <c r="H97" s="201">
        <v>1</v>
      </c>
      <c r="I97" s="202"/>
      <c r="J97" s="198"/>
      <c r="K97" s="198"/>
      <c r="L97" s="203"/>
      <c r="M97" s="204"/>
      <c r="N97" s="205"/>
      <c r="O97" s="205"/>
      <c r="P97" s="205"/>
      <c r="Q97" s="205"/>
      <c r="R97" s="205"/>
      <c r="S97" s="205"/>
      <c r="T97" s="206"/>
      <c r="AT97" s="207" t="s">
        <v>137</v>
      </c>
      <c r="AU97" s="207" t="s">
        <v>21</v>
      </c>
      <c r="AV97" s="13" t="s">
        <v>21</v>
      </c>
      <c r="AW97" s="13" t="s">
        <v>39</v>
      </c>
      <c r="AX97" s="13" t="s">
        <v>40</v>
      </c>
      <c r="AY97" s="207" t="s">
        <v>126</v>
      </c>
    </row>
    <row r="98" spans="1:65" s="2" customFormat="1" ht="78" customHeight="1">
      <c r="A98" s="33"/>
      <c r="B98" s="34"/>
      <c r="C98" s="208" t="s">
        <v>133</v>
      </c>
      <c r="D98" s="208" t="s">
        <v>139</v>
      </c>
      <c r="E98" s="209" t="s">
        <v>150</v>
      </c>
      <c r="F98" s="210" t="s">
        <v>151</v>
      </c>
      <c r="G98" s="211" t="s">
        <v>142</v>
      </c>
      <c r="H98" s="212">
        <v>1</v>
      </c>
      <c r="I98" s="213"/>
      <c r="J98" s="214">
        <f>ROUND(I98*H98,2)</f>
        <v>0</v>
      </c>
      <c r="K98" s="215"/>
      <c r="L98" s="216"/>
      <c r="M98" s="217" t="s">
        <v>33</v>
      </c>
      <c r="N98" s="218" t="s">
        <v>51</v>
      </c>
      <c r="O98" s="63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0" t="s">
        <v>143</v>
      </c>
      <c r="AT98" s="190" t="s">
        <v>139</v>
      </c>
      <c r="AU98" s="190" t="s">
        <v>21</v>
      </c>
      <c r="AY98" s="15" t="s">
        <v>126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5" t="s">
        <v>40</v>
      </c>
      <c r="BK98" s="191">
        <f>ROUND(I98*H98,2)</f>
        <v>0</v>
      </c>
      <c r="BL98" s="15" t="s">
        <v>133</v>
      </c>
      <c r="BM98" s="190" t="s">
        <v>152</v>
      </c>
    </row>
    <row r="99" spans="1:65" s="2" customFormat="1" ht="37.75" customHeight="1">
      <c r="A99" s="33"/>
      <c r="B99" s="34"/>
      <c r="C99" s="178" t="s">
        <v>153</v>
      </c>
      <c r="D99" s="178" t="s">
        <v>129</v>
      </c>
      <c r="E99" s="179" t="s">
        <v>154</v>
      </c>
      <c r="F99" s="180" t="s">
        <v>147</v>
      </c>
      <c r="G99" s="181" t="s">
        <v>132</v>
      </c>
      <c r="H99" s="182">
        <v>1</v>
      </c>
      <c r="I99" s="183"/>
      <c r="J99" s="184">
        <f>ROUND(I99*H99,2)</f>
        <v>0</v>
      </c>
      <c r="K99" s="185"/>
      <c r="L99" s="38"/>
      <c r="M99" s="186" t="s">
        <v>33</v>
      </c>
      <c r="N99" s="187" t="s">
        <v>51</v>
      </c>
      <c r="O99" s="63"/>
      <c r="P99" s="188">
        <f>O99*H99</f>
        <v>0</v>
      </c>
      <c r="Q99" s="188">
        <v>0.69120020000000004</v>
      </c>
      <c r="R99" s="188">
        <f>Q99*H99</f>
        <v>0.69120020000000004</v>
      </c>
      <c r="S99" s="188">
        <v>0</v>
      </c>
      <c r="T99" s="189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0" t="s">
        <v>133</v>
      </c>
      <c r="AT99" s="190" t="s">
        <v>129</v>
      </c>
      <c r="AU99" s="190" t="s">
        <v>21</v>
      </c>
      <c r="AY99" s="15" t="s">
        <v>126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5" t="s">
        <v>40</v>
      </c>
      <c r="BK99" s="191">
        <f>ROUND(I99*H99,2)</f>
        <v>0</v>
      </c>
      <c r="BL99" s="15" t="s">
        <v>133</v>
      </c>
      <c r="BM99" s="190" t="s">
        <v>155</v>
      </c>
    </row>
    <row r="100" spans="1:65" s="2" customFormat="1" ht="18">
      <c r="A100" s="33"/>
      <c r="B100" s="34"/>
      <c r="C100" s="35"/>
      <c r="D100" s="192" t="s">
        <v>135</v>
      </c>
      <c r="E100" s="35"/>
      <c r="F100" s="193" t="s">
        <v>136</v>
      </c>
      <c r="G100" s="35"/>
      <c r="H100" s="35"/>
      <c r="I100" s="194"/>
      <c r="J100" s="35"/>
      <c r="K100" s="35"/>
      <c r="L100" s="38"/>
      <c r="M100" s="195"/>
      <c r="N100" s="196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5" t="s">
        <v>135</v>
      </c>
      <c r="AU100" s="15" t="s">
        <v>21</v>
      </c>
    </row>
    <row r="101" spans="1:65" s="13" customFormat="1" ht="10">
      <c r="B101" s="197"/>
      <c r="C101" s="198"/>
      <c r="D101" s="192" t="s">
        <v>137</v>
      </c>
      <c r="E101" s="199" t="s">
        <v>33</v>
      </c>
      <c r="F101" s="200" t="s">
        <v>156</v>
      </c>
      <c r="G101" s="198"/>
      <c r="H101" s="201">
        <v>1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137</v>
      </c>
      <c r="AU101" s="207" t="s">
        <v>21</v>
      </c>
      <c r="AV101" s="13" t="s">
        <v>21</v>
      </c>
      <c r="AW101" s="13" t="s">
        <v>39</v>
      </c>
      <c r="AX101" s="13" t="s">
        <v>40</v>
      </c>
      <c r="AY101" s="207" t="s">
        <v>126</v>
      </c>
    </row>
    <row r="102" spans="1:65" s="2" customFormat="1" ht="76.400000000000006" customHeight="1">
      <c r="A102" s="33"/>
      <c r="B102" s="34"/>
      <c r="C102" s="208" t="s">
        <v>157</v>
      </c>
      <c r="D102" s="208" t="s">
        <v>139</v>
      </c>
      <c r="E102" s="209" t="s">
        <v>158</v>
      </c>
      <c r="F102" s="210" t="s">
        <v>159</v>
      </c>
      <c r="G102" s="211" t="s">
        <v>142</v>
      </c>
      <c r="H102" s="212">
        <v>1</v>
      </c>
      <c r="I102" s="213"/>
      <c r="J102" s="214">
        <f>ROUND(I102*H102,2)</f>
        <v>0</v>
      </c>
      <c r="K102" s="215"/>
      <c r="L102" s="216"/>
      <c r="M102" s="217" t="s">
        <v>33</v>
      </c>
      <c r="N102" s="218" t="s">
        <v>51</v>
      </c>
      <c r="O102" s="63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0" t="s">
        <v>143</v>
      </c>
      <c r="AT102" s="190" t="s">
        <v>139</v>
      </c>
      <c r="AU102" s="190" t="s">
        <v>21</v>
      </c>
      <c r="AY102" s="15" t="s">
        <v>126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5" t="s">
        <v>40</v>
      </c>
      <c r="BK102" s="191">
        <f>ROUND(I102*H102,2)</f>
        <v>0</v>
      </c>
      <c r="BL102" s="15" t="s">
        <v>133</v>
      </c>
      <c r="BM102" s="190" t="s">
        <v>160</v>
      </c>
    </row>
    <row r="103" spans="1:65" s="2" customFormat="1" ht="37.75" customHeight="1">
      <c r="A103" s="33"/>
      <c r="B103" s="34"/>
      <c r="C103" s="178" t="s">
        <v>161</v>
      </c>
      <c r="D103" s="178" t="s">
        <v>129</v>
      </c>
      <c r="E103" s="179" t="s">
        <v>162</v>
      </c>
      <c r="F103" s="180" t="s">
        <v>147</v>
      </c>
      <c r="G103" s="181" t="s">
        <v>132</v>
      </c>
      <c r="H103" s="182">
        <v>1</v>
      </c>
      <c r="I103" s="183"/>
      <c r="J103" s="184">
        <f>ROUND(I103*H103,2)</f>
        <v>0</v>
      </c>
      <c r="K103" s="185"/>
      <c r="L103" s="38"/>
      <c r="M103" s="186" t="s">
        <v>33</v>
      </c>
      <c r="N103" s="187" t="s">
        <v>51</v>
      </c>
      <c r="O103" s="63"/>
      <c r="P103" s="188">
        <f>O103*H103</f>
        <v>0</v>
      </c>
      <c r="Q103" s="188">
        <v>0.69120020000000004</v>
      </c>
      <c r="R103" s="188">
        <f>Q103*H103</f>
        <v>0.69120020000000004</v>
      </c>
      <c r="S103" s="188">
        <v>0</v>
      </c>
      <c r="T103" s="189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0" t="s">
        <v>133</v>
      </c>
      <c r="AT103" s="190" t="s">
        <v>129</v>
      </c>
      <c r="AU103" s="190" t="s">
        <v>21</v>
      </c>
      <c r="AY103" s="15" t="s">
        <v>126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5" t="s">
        <v>40</v>
      </c>
      <c r="BK103" s="191">
        <f>ROUND(I103*H103,2)</f>
        <v>0</v>
      </c>
      <c r="BL103" s="15" t="s">
        <v>133</v>
      </c>
      <c r="BM103" s="190" t="s">
        <v>163</v>
      </c>
    </row>
    <row r="104" spans="1:65" s="2" customFormat="1" ht="18">
      <c r="A104" s="33"/>
      <c r="B104" s="34"/>
      <c r="C104" s="35"/>
      <c r="D104" s="192" t="s">
        <v>135</v>
      </c>
      <c r="E104" s="35"/>
      <c r="F104" s="193" t="s">
        <v>136</v>
      </c>
      <c r="G104" s="35"/>
      <c r="H104" s="35"/>
      <c r="I104" s="194"/>
      <c r="J104" s="35"/>
      <c r="K104" s="35"/>
      <c r="L104" s="38"/>
      <c r="M104" s="195"/>
      <c r="N104" s="196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5" t="s">
        <v>135</v>
      </c>
      <c r="AU104" s="15" t="s">
        <v>21</v>
      </c>
    </row>
    <row r="105" spans="1:65" s="13" customFormat="1" ht="10">
      <c r="B105" s="197"/>
      <c r="C105" s="198"/>
      <c r="D105" s="192" t="s">
        <v>137</v>
      </c>
      <c r="E105" s="199" t="s">
        <v>33</v>
      </c>
      <c r="F105" s="200" t="s">
        <v>164</v>
      </c>
      <c r="G105" s="198"/>
      <c r="H105" s="201">
        <v>1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137</v>
      </c>
      <c r="AU105" s="207" t="s">
        <v>21</v>
      </c>
      <c r="AV105" s="13" t="s">
        <v>21</v>
      </c>
      <c r="AW105" s="13" t="s">
        <v>39</v>
      </c>
      <c r="AX105" s="13" t="s">
        <v>40</v>
      </c>
      <c r="AY105" s="207" t="s">
        <v>126</v>
      </c>
    </row>
    <row r="106" spans="1:65" s="2" customFormat="1" ht="128.5" customHeight="1">
      <c r="A106" s="33"/>
      <c r="B106" s="34"/>
      <c r="C106" s="208" t="s">
        <v>143</v>
      </c>
      <c r="D106" s="208" t="s">
        <v>139</v>
      </c>
      <c r="E106" s="209" t="s">
        <v>165</v>
      </c>
      <c r="F106" s="210" t="s">
        <v>166</v>
      </c>
      <c r="G106" s="211" t="s">
        <v>142</v>
      </c>
      <c r="H106" s="212">
        <v>1</v>
      </c>
      <c r="I106" s="213"/>
      <c r="J106" s="214">
        <f>ROUND(I106*H106,2)</f>
        <v>0</v>
      </c>
      <c r="K106" s="215"/>
      <c r="L106" s="216"/>
      <c r="M106" s="217" t="s">
        <v>33</v>
      </c>
      <c r="N106" s="218" t="s">
        <v>51</v>
      </c>
      <c r="O106" s="63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0" t="s">
        <v>143</v>
      </c>
      <c r="AT106" s="190" t="s">
        <v>139</v>
      </c>
      <c r="AU106" s="190" t="s">
        <v>21</v>
      </c>
      <c r="AY106" s="15" t="s">
        <v>126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5" t="s">
        <v>40</v>
      </c>
      <c r="BK106" s="191">
        <f>ROUND(I106*H106,2)</f>
        <v>0</v>
      </c>
      <c r="BL106" s="15" t="s">
        <v>133</v>
      </c>
      <c r="BM106" s="190" t="s">
        <v>167</v>
      </c>
    </row>
    <row r="107" spans="1:65" s="2" customFormat="1" ht="37.75" customHeight="1">
      <c r="A107" s="33"/>
      <c r="B107" s="34"/>
      <c r="C107" s="178" t="s">
        <v>127</v>
      </c>
      <c r="D107" s="178" t="s">
        <v>129</v>
      </c>
      <c r="E107" s="179" t="s">
        <v>168</v>
      </c>
      <c r="F107" s="180" t="s">
        <v>169</v>
      </c>
      <c r="G107" s="181" t="s">
        <v>132</v>
      </c>
      <c r="H107" s="182">
        <v>1</v>
      </c>
      <c r="I107" s="183"/>
      <c r="J107" s="184">
        <f>ROUND(I107*H107,2)</f>
        <v>0</v>
      </c>
      <c r="K107" s="185"/>
      <c r="L107" s="38"/>
      <c r="M107" s="186" t="s">
        <v>33</v>
      </c>
      <c r="N107" s="187" t="s">
        <v>51</v>
      </c>
      <c r="O107" s="63"/>
      <c r="P107" s="188">
        <f>O107*H107</f>
        <v>0</v>
      </c>
      <c r="Q107" s="188">
        <v>0.86928442500000003</v>
      </c>
      <c r="R107" s="188">
        <f>Q107*H107</f>
        <v>0.86928442500000003</v>
      </c>
      <c r="S107" s="188">
        <v>0</v>
      </c>
      <c r="T107" s="189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0" t="s">
        <v>133</v>
      </c>
      <c r="AT107" s="190" t="s">
        <v>129</v>
      </c>
      <c r="AU107" s="190" t="s">
        <v>21</v>
      </c>
      <c r="AY107" s="15" t="s">
        <v>126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5" t="s">
        <v>40</v>
      </c>
      <c r="BK107" s="191">
        <f>ROUND(I107*H107,2)</f>
        <v>0</v>
      </c>
      <c r="BL107" s="15" t="s">
        <v>133</v>
      </c>
      <c r="BM107" s="190" t="s">
        <v>170</v>
      </c>
    </row>
    <row r="108" spans="1:65" s="2" customFormat="1" ht="18">
      <c r="A108" s="33"/>
      <c r="B108" s="34"/>
      <c r="C108" s="35"/>
      <c r="D108" s="192" t="s">
        <v>135</v>
      </c>
      <c r="E108" s="35"/>
      <c r="F108" s="193" t="s">
        <v>136</v>
      </c>
      <c r="G108" s="35"/>
      <c r="H108" s="35"/>
      <c r="I108" s="194"/>
      <c r="J108" s="35"/>
      <c r="K108" s="35"/>
      <c r="L108" s="38"/>
      <c r="M108" s="195"/>
      <c r="N108" s="196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5" t="s">
        <v>135</v>
      </c>
      <c r="AU108" s="15" t="s">
        <v>21</v>
      </c>
    </row>
    <row r="109" spans="1:65" s="13" customFormat="1" ht="10">
      <c r="B109" s="197"/>
      <c r="C109" s="198"/>
      <c r="D109" s="192" t="s">
        <v>137</v>
      </c>
      <c r="E109" s="199" t="s">
        <v>33</v>
      </c>
      <c r="F109" s="200" t="s">
        <v>171</v>
      </c>
      <c r="G109" s="198"/>
      <c r="H109" s="201">
        <v>1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137</v>
      </c>
      <c r="AU109" s="207" t="s">
        <v>21</v>
      </c>
      <c r="AV109" s="13" t="s">
        <v>21</v>
      </c>
      <c r="AW109" s="13" t="s">
        <v>39</v>
      </c>
      <c r="AX109" s="13" t="s">
        <v>40</v>
      </c>
      <c r="AY109" s="207" t="s">
        <v>126</v>
      </c>
    </row>
    <row r="110" spans="1:65" s="2" customFormat="1" ht="111.75" customHeight="1">
      <c r="A110" s="33"/>
      <c r="B110" s="34"/>
      <c r="C110" s="208" t="s">
        <v>172</v>
      </c>
      <c r="D110" s="208" t="s">
        <v>139</v>
      </c>
      <c r="E110" s="209" t="s">
        <v>173</v>
      </c>
      <c r="F110" s="210" t="s">
        <v>174</v>
      </c>
      <c r="G110" s="211" t="s">
        <v>142</v>
      </c>
      <c r="H110" s="212">
        <v>1</v>
      </c>
      <c r="I110" s="213"/>
      <c r="J110" s="214">
        <f>ROUND(I110*H110,2)</f>
        <v>0</v>
      </c>
      <c r="K110" s="215"/>
      <c r="L110" s="216"/>
      <c r="M110" s="217" t="s">
        <v>33</v>
      </c>
      <c r="N110" s="218" t="s">
        <v>51</v>
      </c>
      <c r="O110" s="63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0" t="s">
        <v>143</v>
      </c>
      <c r="AT110" s="190" t="s">
        <v>139</v>
      </c>
      <c r="AU110" s="190" t="s">
        <v>21</v>
      </c>
      <c r="AY110" s="15" t="s">
        <v>126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5" t="s">
        <v>40</v>
      </c>
      <c r="BK110" s="191">
        <f>ROUND(I110*H110,2)</f>
        <v>0</v>
      </c>
      <c r="BL110" s="15" t="s">
        <v>133</v>
      </c>
      <c r="BM110" s="190" t="s">
        <v>175</v>
      </c>
    </row>
    <row r="111" spans="1:65" s="2" customFormat="1" ht="37.75" customHeight="1">
      <c r="A111" s="33"/>
      <c r="B111" s="34"/>
      <c r="C111" s="178" t="s">
        <v>176</v>
      </c>
      <c r="D111" s="178" t="s">
        <v>129</v>
      </c>
      <c r="E111" s="179" t="s">
        <v>177</v>
      </c>
      <c r="F111" s="180" t="s">
        <v>169</v>
      </c>
      <c r="G111" s="181" t="s">
        <v>132</v>
      </c>
      <c r="H111" s="182">
        <v>1</v>
      </c>
      <c r="I111" s="183"/>
      <c r="J111" s="184">
        <f>ROUND(I111*H111,2)</f>
        <v>0</v>
      </c>
      <c r="K111" s="185"/>
      <c r="L111" s="38"/>
      <c r="M111" s="186" t="s">
        <v>33</v>
      </c>
      <c r="N111" s="187" t="s">
        <v>51</v>
      </c>
      <c r="O111" s="63"/>
      <c r="P111" s="188">
        <f>O111*H111</f>
        <v>0</v>
      </c>
      <c r="Q111" s="188">
        <v>0.86928442500000003</v>
      </c>
      <c r="R111" s="188">
        <f>Q111*H111</f>
        <v>0.86928442500000003</v>
      </c>
      <c r="S111" s="188">
        <v>0</v>
      </c>
      <c r="T111" s="189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0" t="s">
        <v>133</v>
      </c>
      <c r="AT111" s="190" t="s">
        <v>129</v>
      </c>
      <c r="AU111" s="190" t="s">
        <v>21</v>
      </c>
      <c r="AY111" s="15" t="s">
        <v>126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5" t="s">
        <v>40</v>
      </c>
      <c r="BK111" s="191">
        <f>ROUND(I111*H111,2)</f>
        <v>0</v>
      </c>
      <c r="BL111" s="15" t="s">
        <v>133</v>
      </c>
      <c r="BM111" s="190" t="s">
        <v>178</v>
      </c>
    </row>
    <row r="112" spans="1:65" s="2" customFormat="1" ht="18">
      <c r="A112" s="33"/>
      <c r="B112" s="34"/>
      <c r="C112" s="35"/>
      <c r="D112" s="192" t="s">
        <v>135</v>
      </c>
      <c r="E112" s="35"/>
      <c r="F112" s="193" t="s">
        <v>136</v>
      </c>
      <c r="G112" s="35"/>
      <c r="H112" s="35"/>
      <c r="I112" s="194"/>
      <c r="J112" s="35"/>
      <c r="K112" s="35"/>
      <c r="L112" s="38"/>
      <c r="M112" s="195"/>
      <c r="N112" s="196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5" t="s">
        <v>135</v>
      </c>
      <c r="AU112" s="15" t="s">
        <v>21</v>
      </c>
    </row>
    <row r="113" spans="1:65" s="13" customFormat="1" ht="10">
      <c r="B113" s="197"/>
      <c r="C113" s="198"/>
      <c r="D113" s="192" t="s">
        <v>137</v>
      </c>
      <c r="E113" s="199" t="s">
        <v>33</v>
      </c>
      <c r="F113" s="200" t="s">
        <v>179</v>
      </c>
      <c r="G113" s="198"/>
      <c r="H113" s="201">
        <v>1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137</v>
      </c>
      <c r="AU113" s="207" t="s">
        <v>21</v>
      </c>
      <c r="AV113" s="13" t="s">
        <v>21</v>
      </c>
      <c r="AW113" s="13" t="s">
        <v>39</v>
      </c>
      <c r="AX113" s="13" t="s">
        <v>40</v>
      </c>
      <c r="AY113" s="207" t="s">
        <v>126</v>
      </c>
    </row>
    <row r="114" spans="1:65" s="2" customFormat="1" ht="78" customHeight="1">
      <c r="A114" s="33"/>
      <c r="B114" s="34"/>
      <c r="C114" s="208" t="s">
        <v>180</v>
      </c>
      <c r="D114" s="208" t="s">
        <v>139</v>
      </c>
      <c r="E114" s="209" t="s">
        <v>181</v>
      </c>
      <c r="F114" s="210" t="s">
        <v>182</v>
      </c>
      <c r="G114" s="211" t="s">
        <v>142</v>
      </c>
      <c r="H114" s="212">
        <v>1</v>
      </c>
      <c r="I114" s="213"/>
      <c r="J114" s="214">
        <f>ROUND(I114*H114,2)</f>
        <v>0</v>
      </c>
      <c r="K114" s="215"/>
      <c r="L114" s="216"/>
      <c r="M114" s="217" t="s">
        <v>33</v>
      </c>
      <c r="N114" s="218" t="s">
        <v>51</v>
      </c>
      <c r="O114" s="63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0" t="s">
        <v>143</v>
      </c>
      <c r="AT114" s="190" t="s">
        <v>139</v>
      </c>
      <c r="AU114" s="190" t="s">
        <v>21</v>
      </c>
      <c r="AY114" s="15" t="s">
        <v>126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5" t="s">
        <v>40</v>
      </c>
      <c r="BK114" s="191">
        <f>ROUND(I114*H114,2)</f>
        <v>0</v>
      </c>
      <c r="BL114" s="15" t="s">
        <v>133</v>
      </c>
      <c r="BM114" s="190" t="s">
        <v>183</v>
      </c>
    </row>
    <row r="115" spans="1:65" s="2" customFormat="1" ht="37.75" customHeight="1">
      <c r="A115" s="33"/>
      <c r="B115" s="34"/>
      <c r="C115" s="178" t="s">
        <v>184</v>
      </c>
      <c r="D115" s="178" t="s">
        <v>129</v>
      </c>
      <c r="E115" s="179" t="s">
        <v>185</v>
      </c>
      <c r="F115" s="180" t="s">
        <v>169</v>
      </c>
      <c r="G115" s="181" t="s">
        <v>132</v>
      </c>
      <c r="H115" s="182">
        <v>1</v>
      </c>
      <c r="I115" s="183"/>
      <c r="J115" s="184">
        <f>ROUND(I115*H115,2)</f>
        <v>0</v>
      </c>
      <c r="K115" s="185"/>
      <c r="L115" s="38"/>
      <c r="M115" s="186" t="s">
        <v>33</v>
      </c>
      <c r="N115" s="187" t="s">
        <v>51</v>
      </c>
      <c r="O115" s="63"/>
      <c r="P115" s="188">
        <f>O115*H115</f>
        <v>0</v>
      </c>
      <c r="Q115" s="188">
        <v>0.86928442500000003</v>
      </c>
      <c r="R115" s="188">
        <f>Q115*H115</f>
        <v>0.86928442500000003</v>
      </c>
      <c r="S115" s="188">
        <v>0</v>
      </c>
      <c r="T115" s="189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0" t="s">
        <v>133</v>
      </c>
      <c r="AT115" s="190" t="s">
        <v>129</v>
      </c>
      <c r="AU115" s="190" t="s">
        <v>21</v>
      </c>
      <c r="AY115" s="15" t="s">
        <v>126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5" t="s">
        <v>40</v>
      </c>
      <c r="BK115" s="191">
        <f>ROUND(I115*H115,2)</f>
        <v>0</v>
      </c>
      <c r="BL115" s="15" t="s">
        <v>133</v>
      </c>
      <c r="BM115" s="190" t="s">
        <v>186</v>
      </c>
    </row>
    <row r="116" spans="1:65" s="2" customFormat="1" ht="18">
      <c r="A116" s="33"/>
      <c r="B116" s="34"/>
      <c r="C116" s="35"/>
      <c r="D116" s="192" t="s">
        <v>135</v>
      </c>
      <c r="E116" s="35"/>
      <c r="F116" s="193" t="s">
        <v>136</v>
      </c>
      <c r="G116" s="35"/>
      <c r="H116" s="35"/>
      <c r="I116" s="194"/>
      <c r="J116" s="35"/>
      <c r="K116" s="35"/>
      <c r="L116" s="38"/>
      <c r="M116" s="195"/>
      <c r="N116" s="196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5" t="s">
        <v>135</v>
      </c>
      <c r="AU116" s="15" t="s">
        <v>21</v>
      </c>
    </row>
    <row r="117" spans="1:65" s="13" customFormat="1" ht="10">
      <c r="B117" s="197"/>
      <c r="C117" s="198"/>
      <c r="D117" s="192" t="s">
        <v>137</v>
      </c>
      <c r="E117" s="199" t="s">
        <v>33</v>
      </c>
      <c r="F117" s="200" t="s">
        <v>187</v>
      </c>
      <c r="G117" s="198"/>
      <c r="H117" s="201">
        <v>1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137</v>
      </c>
      <c r="AU117" s="207" t="s">
        <v>21</v>
      </c>
      <c r="AV117" s="13" t="s">
        <v>21</v>
      </c>
      <c r="AW117" s="13" t="s">
        <v>39</v>
      </c>
      <c r="AX117" s="13" t="s">
        <v>40</v>
      </c>
      <c r="AY117" s="207" t="s">
        <v>126</v>
      </c>
    </row>
    <row r="118" spans="1:65" s="2" customFormat="1" ht="66.75" customHeight="1">
      <c r="A118" s="33"/>
      <c r="B118" s="34"/>
      <c r="C118" s="208" t="s">
        <v>188</v>
      </c>
      <c r="D118" s="208" t="s">
        <v>139</v>
      </c>
      <c r="E118" s="209" t="s">
        <v>189</v>
      </c>
      <c r="F118" s="210" t="s">
        <v>190</v>
      </c>
      <c r="G118" s="211" t="s">
        <v>142</v>
      </c>
      <c r="H118" s="212">
        <v>1</v>
      </c>
      <c r="I118" s="213"/>
      <c r="J118" s="214">
        <f>ROUND(I118*H118,2)</f>
        <v>0</v>
      </c>
      <c r="K118" s="215"/>
      <c r="L118" s="216"/>
      <c r="M118" s="217" t="s">
        <v>33</v>
      </c>
      <c r="N118" s="218" t="s">
        <v>51</v>
      </c>
      <c r="O118" s="63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0" t="s">
        <v>143</v>
      </c>
      <c r="AT118" s="190" t="s">
        <v>139</v>
      </c>
      <c r="AU118" s="190" t="s">
        <v>21</v>
      </c>
      <c r="AY118" s="15" t="s">
        <v>126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5" t="s">
        <v>40</v>
      </c>
      <c r="BK118" s="191">
        <f>ROUND(I118*H118,2)</f>
        <v>0</v>
      </c>
      <c r="BL118" s="15" t="s">
        <v>133</v>
      </c>
      <c r="BM118" s="190" t="s">
        <v>191</v>
      </c>
    </row>
    <row r="119" spans="1:65" s="2" customFormat="1" ht="37.75" customHeight="1">
      <c r="A119" s="33"/>
      <c r="B119" s="34"/>
      <c r="C119" s="178" t="s">
        <v>8</v>
      </c>
      <c r="D119" s="178" t="s">
        <v>129</v>
      </c>
      <c r="E119" s="179" t="s">
        <v>192</v>
      </c>
      <c r="F119" s="180" t="s">
        <v>169</v>
      </c>
      <c r="G119" s="181" t="s">
        <v>132</v>
      </c>
      <c r="H119" s="182">
        <v>1</v>
      </c>
      <c r="I119" s="183"/>
      <c r="J119" s="184">
        <f>ROUND(I119*H119,2)</f>
        <v>0</v>
      </c>
      <c r="K119" s="185"/>
      <c r="L119" s="38"/>
      <c r="M119" s="186" t="s">
        <v>33</v>
      </c>
      <c r="N119" s="187" t="s">
        <v>51</v>
      </c>
      <c r="O119" s="63"/>
      <c r="P119" s="188">
        <f>O119*H119</f>
        <v>0</v>
      </c>
      <c r="Q119" s="188">
        <v>0.86928442500000003</v>
      </c>
      <c r="R119" s="188">
        <f>Q119*H119</f>
        <v>0.86928442500000003</v>
      </c>
      <c r="S119" s="188">
        <v>0</v>
      </c>
      <c r="T119" s="18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0" t="s">
        <v>133</v>
      </c>
      <c r="AT119" s="190" t="s">
        <v>129</v>
      </c>
      <c r="AU119" s="190" t="s">
        <v>21</v>
      </c>
      <c r="AY119" s="15" t="s">
        <v>126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5" t="s">
        <v>40</v>
      </c>
      <c r="BK119" s="191">
        <f>ROUND(I119*H119,2)</f>
        <v>0</v>
      </c>
      <c r="BL119" s="15" t="s">
        <v>133</v>
      </c>
      <c r="BM119" s="190" t="s">
        <v>193</v>
      </c>
    </row>
    <row r="120" spans="1:65" s="2" customFormat="1" ht="18">
      <c r="A120" s="33"/>
      <c r="B120" s="34"/>
      <c r="C120" s="35"/>
      <c r="D120" s="192" t="s">
        <v>135</v>
      </c>
      <c r="E120" s="35"/>
      <c r="F120" s="193" t="s">
        <v>136</v>
      </c>
      <c r="G120" s="35"/>
      <c r="H120" s="35"/>
      <c r="I120" s="194"/>
      <c r="J120" s="35"/>
      <c r="K120" s="35"/>
      <c r="L120" s="38"/>
      <c r="M120" s="195"/>
      <c r="N120" s="196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5" t="s">
        <v>135</v>
      </c>
      <c r="AU120" s="15" t="s">
        <v>21</v>
      </c>
    </row>
    <row r="121" spans="1:65" s="13" customFormat="1" ht="10">
      <c r="B121" s="197"/>
      <c r="C121" s="198"/>
      <c r="D121" s="192" t="s">
        <v>137</v>
      </c>
      <c r="E121" s="199" t="s">
        <v>33</v>
      </c>
      <c r="F121" s="200" t="s">
        <v>194</v>
      </c>
      <c r="G121" s="198"/>
      <c r="H121" s="201">
        <v>1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137</v>
      </c>
      <c r="AU121" s="207" t="s">
        <v>21</v>
      </c>
      <c r="AV121" s="13" t="s">
        <v>21</v>
      </c>
      <c r="AW121" s="13" t="s">
        <v>39</v>
      </c>
      <c r="AX121" s="13" t="s">
        <v>40</v>
      </c>
      <c r="AY121" s="207" t="s">
        <v>126</v>
      </c>
    </row>
    <row r="122" spans="1:65" s="2" customFormat="1" ht="101.25" customHeight="1">
      <c r="A122" s="33"/>
      <c r="B122" s="34"/>
      <c r="C122" s="208" t="s">
        <v>195</v>
      </c>
      <c r="D122" s="208" t="s">
        <v>139</v>
      </c>
      <c r="E122" s="209" t="s">
        <v>196</v>
      </c>
      <c r="F122" s="210" t="s">
        <v>197</v>
      </c>
      <c r="G122" s="211" t="s">
        <v>142</v>
      </c>
      <c r="H122" s="212">
        <v>1</v>
      </c>
      <c r="I122" s="213"/>
      <c r="J122" s="214">
        <f>ROUND(I122*H122,2)</f>
        <v>0</v>
      </c>
      <c r="K122" s="215"/>
      <c r="L122" s="216"/>
      <c r="M122" s="217" t="s">
        <v>33</v>
      </c>
      <c r="N122" s="218" t="s">
        <v>51</v>
      </c>
      <c r="O122" s="63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0" t="s">
        <v>143</v>
      </c>
      <c r="AT122" s="190" t="s">
        <v>139</v>
      </c>
      <c r="AU122" s="190" t="s">
        <v>21</v>
      </c>
      <c r="AY122" s="15" t="s">
        <v>126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5" t="s">
        <v>40</v>
      </c>
      <c r="BK122" s="191">
        <f>ROUND(I122*H122,2)</f>
        <v>0</v>
      </c>
      <c r="BL122" s="15" t="s">
        <v>133</v>
      </c>
      <c r="BM122" s="190" t="s">
        <v>198</v>
      </c>
    </row>
    <row r="123" spans="1:65" s="12" customFormat="1" ht="22.75" customHeight="1">
      <c r="B123" s="162"/>
      <c r="C123" s="163"/>
      <c r="D123" s="164" t="s">
        <v>79</v>
      </c>
      <c r="E123" s="176" t="s">
        <v>199</v>
      </c>
      <c r="F123" s="176" t="s">
        <v>200</v>
      </c>
      <c r="G123" s="163"/>
      <c r="H123" s="163"/>
      <c r="I123" s="166"/>
      <c r="J123" s="177">
        <f>BK123</f>
        <v>0</v>
      </c>
      <c r="K123" s="163"/>
      <c r="L123" s="168"/>
      <c r="M123" s="169"/>
      <c r="N123" s="170"/>
      <c r="O123" s="170"/>
      <c r="P123" s="171">
        <f>SUM(P124:P125)</f>
        <v>0</v>
      </c>
      <c r="Q123" s="170"/>
      <c r="R123" s="171">
        <f>SUM(R124:R125)</f>
        <v>0</v>
      </c>
      <c r="S123" s="170"/>
      <c r="T123" s="172">
        <f>SUM(T124:T125)</f>
        <v>0</v>
      </c>
      <c r="AR123" s="173" t="s">
        <v>40</v>
      </c>
      <c r="AT123" s="174" t="s">
        <v>79</v>
      </c>
      <c r="AU123" s="174" t="s">
        <v>40</v>
      </c>
      <c r="AY123" s="173" t="s">
        <v>126</v>
      </c>
      <c r="BK123" s="175">
        <f>SUM(BK124:BK125)</f>
        <v>0</v>
      </c>
    </row>
    <row r="124" spans="1:65" s="2" customFormat="1" ht="24.15" customHeight="1">
      <c r="A124" s="33"/>
      <c r="B124" s="34"/>
      <c r="C124" s="178" t="s">
        <v>201</v>
      </c>
      <c r="D124" s="178" t="s">
        <v>129</v>
      </c>
      <c r="E124" s="179" t="s">
        <v>202</v>
      </c>
      <c r="F124" s="180" t="s">
        <v>203</v>
      </c>
      <c r="G124" s="181" t="s">
        <v>204</v>
      </c>
      <c r="H124" s="182">
        <v>5.8079999999999998</v>
      </c>
      <c r="I124" s="183"/>
      <c r="J124" s="184">
        <f>ROUND(I124*H124,2)</f>
        <v>0</v>
      </c>
      <c r="K124" s="185"/>
      <c r="L124" s="38"/>
      <c r="M124" s="186" t="s">
        <v>33</v>
      </c>
      <c r="N124" s="187" t="s">
        <v>51</v>
      </c>
      <c r="O124" s="63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0" t="s">
        <v>133</v>
      </c>
      <c r="AT124" s="190" t="s">
        <v>129</v>
      </c>
      <c r="AU124" s="190" t="s">
        <v>21</v>
      </c>
      <c r="AY124" s="15" t="s">
        <v>126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5" t="s">
        <v>40</v>
      </c>
      <c r="BK124" s="191">
        <f>ROUND(I124*H124,2)</f>
        <v>0</v>
      </c>
      <c r="BL124" s="15" t="s">
        <v>133</v>
      </c>
      <c r="BM124" s="190" t="s">
        <v>205</v>
      </c>
    </row>
    <row r="125" spans="1:65" s="2" customFormat="1" ht="10">
      <c r="A125" s="33"/>
      <c r="B125" s="34"/>
      <c r="C125" s="35"/>
      <c r="D125" s="219" t="s">
        <v>206</v>
      </c>
      <c r="E125" s="35"/>
      <c r="F125" s="220" t="s">
        <v>207</v>
      </c>
      <c r="G125" s="35"/>
      <c r="H125" s="35"/>
      <c r="I125" s="194"/>
      <c r="J125" s="35"/>
      <c r="K125" s="35"/>
      <c r="L125" s="38"/>
      <c r="M125" s="221"/>
      <c r="N125" s="222"/>
      <c r="O125" s="223"/>
      <c r="P125" s="223"/>
      <c r="Q125" s="223"/>
      <c r="R125" s="223"/>
      <c r="S125" s="223"/>
      <c r="T125" s="22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5" t="s">
        <v>206</v>
      </c>
      <c r="AU125" s="15" t="s">
        <v>21</v>
      </c>
    </row>
    <row r="126" spans="1:65" s="2" customFormat="1" ht="7" customHeight="1">
      <c r="A126" s="33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8"/>
      <c r="M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</sheetData>
  <sheetProtection algorithmName="SHA-512" hashValue="O6B1uogk52KB07JrQx9MeenzFM28uTue9vgqZhqUuHUojjqLej36Z61D0gJHGswAvQ8yDwbwpEQhK/DQjHnbjw==" saltValue="Hgmj6KIP3YrxlQu27oIiHmS+XLTGc7G2GUkn/MfBBflET35RCqfGUYT/6aomuWuYQRYYnZSV6EJsa6T5LYYXfQ==" spinCount="100000" sheet="1" objects="1" scenarios="1" formatColumns="0" formatRows="0" autoFilter="0"/>
  <autoFilter ref="C87:K12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125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5" t="s">
        <v>98</v>
      </c>
    </row>
    <row r="3" spans="1:46" s="1" customFormat="1" ht="7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8"/>
      <c r="AT3" s="15" t="s">
        <v>21</v>
      </c>
    </row>
    <row r="4" spans="1:46" s="1" customFormat="1" ht="25" customHeight="1">
      <c r="B4" s="18"/>
      <c r="D4" s="109" t="s">
        <v>99</v>
      </c>
      <c r="L4" s="18"/>
      <c r="M4" s="110" t="s">
        <v>10</v>
      </c>
      <c r="AT4" s="15" t="s">
        <v>4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111" t="s">
        <v>16</v>
      </c>
      <c r="L6" s="18"/>
    </row>
    <row r="7" spans="1:46" s="1" customFormat="1" ht="39.75" customHeight="1">
      <c r="B7" s="18"/>
      <c r="E7" s="270" t="str">
        <f>'Rekapitulace stavby'!K6</f>
        <v>REVITALIZACE ZELENÉ INFRASTRUKTURY NEMOCNICE HAVÍŘOV, p.o. - SO 3 Venkovní trenažéry pro seniory a handicapované občany</v>
      </c>
      <c r="F7" s="271"/>
      <c r="G7" s="271"/>
      <c r="H7" s="271"/>
      <c r="L7" s="18"/>
    </row>
    <row r="8" spans="1:46" s="1" customFormat="1" ht="12" customHeight="1">
      <c r="B8" s="18"/>
      <c r="D8" s="111" t="s">
        <v>100</v>
      </c>
      <c r="L8" s="18"/>
    </row>
    <row r="9" spans="1:46" s="2" customFormat="1" ht="16.5" customHeight="1">
      <c r="A9" s="33"/>
      <c r="B9" s="38"/>
      <c r="C9" s="33"/>
      <c r="D9" s="33"/>
      <c r="E9" s="270" t="s">
        <v>208</v>
      </c>
      <c r="F9" s="272"/>
      <c r="G9" s="272"/>
      <c r="H9" s="27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102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73" t="s">
        <v>209</v>
      </c>
      <c r="F11" s="272"/>
      <c r="G11" s="272"/>
      <c r="H11" s="27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33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22</v>
      </c>
      <c r="E14" s="33"/>
      <c r="F14" s="102" t="s">
        <v>23</v>
      </c>
      <c r="G14" s="33"/>
      <c r="H14" s="33"/>
      <c r="I14" s="111" t="s">
        <v>24</v>
      </c>
      <c r="J14" s="113" t="str">
        <f>'Rekapitulace stavby'!AN8</f>
        <v>30. 11. 2023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75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28</v>
      </c>
      <c r="E16" s="33"/>
      <c r="F16" s="33"/>
      <c r="G16" s="33"/>
      <c r="H16" s="33"/>
      <c r="I16" s="111" t="s">
        <v>29</v>
      </c>
      <c r="J16" s="102" t="s">
        <v>30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31</v>
      </c>
      <c r="F17" s="33"/>
      <c r="G17" s="33"/>
      <c r="H17" s="33"/>
      <c r="I17" s="111" t="s">
        <v>32</v>
      </c>
      <c r="J17" s="102" t="s">
        <v>33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34</v>
      </c>
      <c r="E19" s="33"/>
      <c r="F19" s="33"/>
      <c r="G19" s="33"/>
      <c r="H19" s="33"/>
      <c r="I19" s="111" t="s">
        <v>29</v>
      </c>
      <c r="J19" s="28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74" t="str">
        <f>'Rekapitulace stavby'!E14</f>
        <v>Vyplň údaj</v>
      </c>
      <c r="F20" s="275"/>
      <c r="G20" s="275"/>
      <c r="H20" s="275"/>
      <c r="I20" s="111" t="s">
        <v>32</v>
      </c>
      <c r="J20" s="28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36</v>
      </c>
      <c r="E22" s="33"/>
      <c r="F22" s="33"/>
      <c r="G22" s="33"/>
      <c r="H22" s="33"/>
      <c r="I22" s="111" t="s">
        <v>29</v>
      </c>
      <c r="J22" s="102" t="s">
        <v>37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38</v>
      </c>
      <c r="F23" s="33"/>
      <c r="G23" s="33"/>
      <c r="H23" s="33"/>
      <c r="I23" s="111" t="s">
        <v>32</v>
      </c>
      <c r="J23" s="102" t="s">
        <v>33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41</v>
      </c>
      <c r="E25" s="33"/>
      <c r="F25" s="33"/>
      <c r="G25" s="33"/>
      <c r="H25" s="33"/>
      <c r="I25" s="111" t="s">
        <v>29</v>
      </c>
      <c r="J25" s="102" t="s">
        <v>42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43</v>
      </c>
      <c r="F26" s="33"/>
      <c r="G26" s="33"/>
      <c r="H26" s="33"/>
      <c r="I26" s="111" t="s">
        <v>32</v>
      </c>
      <c r="J26" s="102" t="s">
        <v>33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44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276" t="s">
        <v>33</v>
      </c>
      <c r="F29" s="276"/>
      <c r="G29" s="276"/>
      <c r="H29" s="276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7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>
      <c r="A32" s="33"/>
      <c r="B32" s="38"/>
      <c r="C32" s="33"/>
      <c r="D32" s="118" t="s">
        <v>46</v>
      </c>
      <c r="E32" s="33"/>
      <c r="F32" s="33"/>
      <c r="G32" s="33"/>
      <c r="H32" s="33"/>
      <c r="I32" s="33"/>
      <c r="J32" s="119">
        <f>ROUND(J91, 0)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48</v>
      </c>
      <c r="G34" s="33"/>
      <c r="H34" s="33"/>
      <c r="I34" s="120" t="s">
        <v>47</v>
      </c>
      <c r="J34" s="120" t="s">
        <v>49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50</v>
      </c>
      <c r="E35" s="111" t="s">
        <v>51</v>
      </c>
      <c r="F35" s="122">
        <f>ROUND((SUM(BE91:BE116)),  0)</f>
        <v>0</v>
      </c>
      <c r="G35" s="33"/>
      <c r="H35" s="33"/>
      <c r="I35" s="123">
        <v>0.21</v>
      </c>
      <c r="J35" s="122">
        <f>ROUND(((SUM(BE91:BE116))*I35),  0)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52</v>
      </c>
      <c r="F36" s="122">
        <f>ROUND((SUM(BF91:BF116)),  0)</f>
        <v>0</v>
      </c>
      <c r="G36" s="33"/>
      <c r="H36" s="33"/>
      <c r="I36" s="123">
        <v>0.15</v>
      </c>
      <c r="J36" s="122">
        <f>ROUND(((SUM(BF91:BF116))*I36),  0)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53</v>
      </c>
      <c r="F37" s="122">
        <f>ROUND((SUM(BG91:BG116)),  0)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54</v>
      </c>
      <c r="F38" s="122">
        <f>ROUND((SUM(BH91:BH116)),  0)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55</v>
      </c>
      <c r="F39" s="122">
        <f>ROUND((SUM(BI91:BI116)),  0)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>
      <c r="A41" s="33"/>
      <c r="B41" s="38"/>
      <c r="C41" s="124"/>
      <c r="D41" s="125" t="s">
        <v>56</v>
      </c>
      <c r="E41" s="126"/>
      <c r="F41" s="126"/>
      <c r="G41" s="127" t="s">
        <v>57</v>
      </c>
      <c r="H41" s="128" t="s">
        <v>58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hidden="1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hidden="1" customHeight="1">
      <c r="A47" s="33"/>
      <c r="B47" s="34"/>
      <c r="C47" s="21" t="s">
        <v>104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hidden="1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39.75" hidden="1" customHeight="1">
      <c r="A50" s="33"/>
      <c r="B50" s="34"/>
      <c r="C50" s="35"/>
      <c r="D50" s="35"/>
      <c r="E50" s="277" t="str">
        <f>E7</f>
        <v>REVITALIZACE ZELENÉ INFRASTRUKTURY NEMOCNICE HAVÍŘOV, p.o. - SO 3 Venkovní trenažéry pro seniory a handicapované občany</v>
      </c>
      <c r="F50" s="278"/>
      <c r="G50" s="278"/>
      <c r="H50" s="27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hidden="1" customHeight="1">
      <c r="B51" s="19"/>
      <c r="C51" s="27" t="s">
        <v>100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hidden="1" customHeight="1">
      <c r="A52" s="33"/>
      <c r="B52" s="34"/>
      <c r="C52" s="35"/>
      <c r="D52" s="35"/>
      <c r="E52" s="277" t="s">
        <v>208</v>
      </c>
      <c r="F52" s="279"/>
      <c r="G52" s="279"/>
      <c r="H52" s="279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hidden="1" customHeight="1">
      <c r="A53" s="33"/>
      <c r="B53" s="34"/>
      <c r="C53" s="27" t="s">
        <v>102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hidden="1" customHeight="1">
      <c r="A54" s="33"/>
      <c r="B54" s="34"/>
      <c r="C54" s="35"/>
      <c r="D54" s="35"/>
      <c r="E54" s="226" t="str">
        <f>E11</f>
        <v>R - Vedlejší a ostatní náklady</v>
      </c>
      <c r="F54" s="279"/>
      <c r="G54" s="279"/>
      <c r="H54" s="279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hidden="1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hidden="1" customHeight="1">
      <c r="A56" s="33"/>
      <c r="B56" s="34"/>
      <c r="C56" s="27" t="s">
        <v>22</v>
      </c>
      <c r="D56" s="35"/>
      <c r="E56" s="35"/>
      <c r="F56" s="25" t="str">
        <f>F14</f>
        <v xml:space="preserve"> </v>
      </c>
      <c r="G56" s="35"/>
      <c r="H56" s="35"/>
      <c r="I56" s="27" t="s">
        <v>24</v>
      </c>
      <c r="J56" s="58" t="str">
        <f>IF(J14="","",J14)</f>
        <v>30. 11. 2023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hidden="1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65" hidden="1" customHeight="1">
      <c r="A58" s="33"/>
      <c r="B58" s="34"/>
      <c r="C58" s="27" t="s">
        <v>28</v>
      </c>
      <c r="D58" s="35"/>
      <c r="E58" s="35"/>
      <c r="F58" s="25" t="str">
        <f>E17</f>
        <v>Nemocnice Havířov, příspěvková organizace</v>
      </c>
      <c r="G58" s="35"/>
      <c r="H58" s="35"/>
      <c r="I58" s="27" t="s">
        <v>36</v>
      </c>
      <c r="J58" s="31" t="str">
        <f>E23</f>
        <v>Ing. Gabriela Pešková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15" hidden="1" customHeight="1">
      <c r="A59" s="33"/>
      <c r="B59" s="34"/>
      <c r="C59" s="27" t="s">
        <v>34</v>
      </c>
      <c r="D59" s="35"/>
      <c r="E59" s="35"/>
      <c r="F59" s="25" t="str">
        <f>IF(E20="","",E20)</f>
        <v>Vyplň údaj</v>
      </c>
      <c r="G59" s="35"/>
      <c r="H59" s="35"/>
      <c r="I59" s="27" t="s">
        <v>41</v>
      </c>
      <c r="J59" s="31" t="str">
        <f>E26</f>
        <v>Ing. M. Cabáková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25" hidden="1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hidden="1" customHeight="1">
      <c r="A61" s="33"/>
      <c r="B61" s="34"/>
      <c r="C61" s="135" t="s">
        <v>105</v>
      </c>
      <c r="D61" s="136"/>
      <c r="E61" s="136"/>
      <c r="F61" s="136"/>
      <c r="G61" s="136"/>
      <c r="H61" s="136"/>
      <c r="I61" s="136"/>
      <c r="J61" s="137" t="s">
        <v>106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25" hidden="1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75" hidden="1" customHeight="1">
      <c r="A63" s="33"/>
      <c r="B63" s="34"/>
      <c r="C63" s="138" t="s">
        <v>78</v>
      </c>
      <c r="D63" s="35"/>
      <c r="E63" s="35"/>
      <c r="F63" s="35"/>
      <c r="G63" s="35"/>
      <c r="H63" s="35"/>
      <c r="I63" s="35"/>
      <c r="J63" s="76">
        <f>J91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5" t="s">
        <v>107</v>
      </c>
    </row>
    <row r="64" spans="1:47" s="9" customFormat="1" ht="25" hidden="1" customHeight="1">
      <c r="B64" s="139"/>
      <c r="C64" s="140"/>
      <c r="D64" s="141" t="s">
        <v>210</v>
      </c>
      <c r="E64" s="142"/>
      <c r="F64" s="142"/>
      <c r="G64" s="142"/>
      <c r="H64" s="142"/>
      <c r="I64" s="142"/>
      <c r="J64" s="143">
        <f>J92</f>
        <v>0</v>
      </c>
      <c r="K64" s="140"/>
      <c r="L64" s="144"/>
    </row>
    <row r="65" spans="1:31" s="10" customFormat="1" ht="19.899999999999999" hidden="1" customHeight="1">
      <c r="B65" s="145"/>
      <c r="C65" s="96"/>
      <c r="D65" s="146" t="s">
        <v>211</v>
      </c>
      <c r="E65" s="147"/>
      <c r="F65" s="147"/>
      <c r="G65" s="147"/>
      <c r="H65" s="147"/>
      <c r="I65" s="147"/>
      <c r="J65" s="148">
        <f>J93</f>
        <v>0</v>
      </c>
      <c r="K65" s="96"/>
      <c r="L65" s="149"/>
    </row>
    <row r="66" spans="1:31" s="10" customFormat="1" ht="19.899999999999999" hidden="1" customHeight="1">
      <c r="B66" s="145"/>
      <c r="C66" s="96"/>
      <c r="D66" s="146" t="s">
        <v>212</v>
      </c>
      <c r="E66" s="147"/>
      <c r="F66" s="147"/>
      <c r="G66" s="147"/>
      <c r="H66" s="147"/>
      <c r="I66" s="147"/>
      <c r="J66" s="148">
        <f>J97</f>
        <v>0</v>
      </c>
      <c r="K66" s="96"/>
      <c r="L66" s="149"/>
    </row>
    <row r="67" spans="1:31" s="10" customFormat="1" ht="19.899999999999999" hidden="1" customHeight="1">
      <c r="B67" s="145"/>
      <c r="C67" s="96"/>
      <c r="D67" s="146" t="s">
        <v>213</v>
      </c>
      <c r="E67" s="147"/>
      <c r="F67" s="147"/>
      <c r="G67" s="147"/>
      <c r="H67" s="147"/>
      <c r="I67" s="147"/>
      <c r="J67" s="148">
        <f>J101</f>
        <v>0</v>
      </c>
      <c r="K67" s="96"/>
      <c r="L67" s="149"/>
    </row>
    <row r="68" spans="1:31" s="10" customFormat="1" ht="19.899999999999999" hidden="1" customHeight="1">
      <c r="B68" s="145"/>
      <c r="C68" s="96"/>
      <c r="D68" s="146" t="s">
        <v>214</v>
      </c>
      <c r="E68" s="147"/>
      <c r="F68" s="147"/>
      <c r="G68" s="147"/>
      <c r="H68" s="147"/>
      <c r="I68" s="147"/>
      <c r="J68" s="148">
        <f>J108</f>
        <v>0</v>
      </c>
      <c r="K68" s="96"/>
      <c r="L68" s="149"/>
    </row>
    <row r="69" spans="1:31" s="10" customFormat="1" ht="19.899999999999999" hidden="1" customHeight="1">
      <c r="B69" s="145"/>
      <c r="C69" s="96"/>
      <c r="D69" s="146" t="s">
        <v>215</v>
      </c>
      <c r="E69" s="147"/>
      <c r="F69" s="147"/>
      <c r="G69" s="147"/>
      <c r="H69" s="147"/>
      <c r="I69" s="147"/>
      <c r="J69" s="148">
        <f>J113</f>
        <v>0</v>
      </c>
      <c r="K69" s="96"/>
      <c r="L69" s="149"/>
    </row>
    <row r="70" spans="1:31" s="2" customFormat="1" ht="21.75" hidden="1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7" hidden="1" customHeight="1">
      <c r="A71" s="33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ht="10" hidden="1"/>
    <row r="73" spans="1:31" ht="10" hidden="1"/>
    <row r="74" spans="1:31" ht="10" hidden="1"/>
    <row r="75" spans="1:31" s="2" customFormat="1" ht="7" customHeight="1">
      <c r="A75" s="33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25" customHeight="1">
      <c r="A76" s="33"/>
      <c r="B76" s="34"/>
      <c r="C76" s="21" t="s">
        <v>111</v>
      </c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7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7" t="s">
        <v>16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39.75" customHeight="1">
      <c r="A79" s="33"/>
      <c r="B79" s="34"/>
      <c r="C79" s="35"/>
      <c r="D79" s="35"/>
      <c r="E79" s="277" t="str">
        <f>E7</f>
        <v>REVITALIZACE ZELENÉ INFRASTRUKTURY NEMOCNICE HAVÍŘOV, p.o. - SO 3 Venkovní trenažéry pro seniory a handicapované občany</v>
      </c>
      <c r="F79" s="278"/>
      <c r="G79" s="278"/>
      <c r="H79" s="278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" customFormat="1" ht="12" customHeight="1">
      <c r="B80" s="19"/>
      <c r="C80" s="27" t="s">
        <v>100</v>
      </c>
      <c r="D80" s="20"/>
      <c r="E80" s="20"/>
      <c r="F80" s="20"/>
      <c r="G80" s="20"/>
      <c r="H80" s="20"/>
      <c r="I80" s="20"/>
      <c r="J80" s="20"/>
      <c r="K80" s="20"/>
      <c r="L80" s="18"/>
    </row>
    <row r="81" spans="1:65" s="2" customFormat="1" ht="16.5" customHeight="1">
      <c r="A81" s="33"/>
      <c r="B81" s="34"/>
      <c r="C81" s="35"/>
      <c r="D81" s="35"/>
      <c r="E81" s="277" t="s">
        <v>208</v>
      </c>
      <c r="F81" s="279"/>
      <c r="G81" s="279"/>
      <c r="H81" s="279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7" t="s">
        <v>102</v>
      </c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6.5" customHeight="1">
      <c r="A83" s="33"/>
      <c r="B83" s="34"/>
      <c r="C83" s="35"/>
      <c r="D83" s="35"/>
      <c r="E83" s="226" t="str">
        <f>E11</f>
        <v>R - Vedlejší a ostatní náklady</v>
      </c>
      <c r="F83" s="279"/>
      <c r="G83" s="279"/>
      <c r="H83" s="279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7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2" customHeight="1">
      <c r="A85" s="33"/>
      <c r="B85" s="34"/>
      <c r="C85" s="27" t="s">
        <v>22</v>
      </c>
      <c r="D85" s="35"/>
      <c r="E85" s="35"/>
      <c r="F85" s="25" t="str">
        <f>F14</f>
        <v xml:space="preserve"> </v>
      </c>
      <c r="G85" s="35"/>
      <c r="H85" s="35"/>
      <c r="I85" s="27" t="s">
        <v>24</v>
      </c>
      <c r="J85" s="58" t="str">
        <f>IF(J14="","",J14)</f>
        <v>30. 11. 2023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7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25.65" customHeight="1">
      <c r="A87" s="33"/>
      <c r="B87" s="34"/>
      <c r="C87" s="27" t="s">
        <v>28</v>
      </c>
      <c r="D87" s="35"/>
      <c r="E87" s="35"/>
      <c r="F87" s="25" t="str">
        <f>E17</f>
        <v>Nemocnice Havířov, příspěvková organizace</v>
      </c>
      <c r="G87" s="35"/>
      <c r="H87" s="35"/>
      <c r="I87" s="27" t="s">
        <v>36</v>
      </c>
      <c r="J87" s="31" t="str">
        <f>E23</f>
        <v>Ing. Gabriela Pešková</v>
      </c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15" customHeight="1">
      <c r="A88" s="33"/>
      <c r="B88" s="34"/>
      <c r="C88" s="27" t="s">
        <v>34</v>
      </c>
      <c r="D88" s="35"/>
      <c r="E88" s="35"/>
      <c r="F88" s="25" t="str">
        <f>IF(E20="","",E20)</f>
        <v>Vyplň údaj</v>
      </c>
      <c r="G88" s="35"/>
      <c r="H88" s="35"/>
      <c r="I88" s="27" t="s">
        <v>41</v>
      </c>
      <c r="J88" s="31" t="str">
        <f>E26</f>
        <v>Ing. M. Cabáková</v>
      </c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0.2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11" customFormat="1" ht="29.25" customHeight="1">
      <c r="A90" s="150"/>
      <c r="B90" s="151"/>
      <c r="C90" s="152" t="s">
        <v>112</v>
      </c>
      <c r="D90" s="153" t="s">
        <v>65</v>
      </c>
      <c r="E90" s="153" t="s">
        <v>61</v>
      </c>
      <c r="F90" s="153" t="s">
        <v>62</v>
      </c>
      <c r="G90" s="153" t="s">
        <v>113</v>
      </c>
      <c r="H90" s="153" t="s">
        <v>114</v>
      </c>
      <c r="I90" s="153" t="s">
        <v>115</v>
      </c>
      <c r="J90" s="154" t="s">
        <v>106</v>
      </c>
      <c r="K90" s="155" t="s">
        <v>116</v>
      </c>
      <c r="L90" s="156"/>
      <c r="M90" s="67" t="s">
        <v>33</v>
      </c>
      <c r="N90" s="68" t="s">
        <v>50</v>
      </c>
      <c r="O90" s="68" t="s">
        <v>117</v>
      </c>
      <c r="P90" s="68" t="s">
        <v>118</v>
      </c>
      <c r="Q90" s="68" t="s">
        <v>119</v>
      </c>
      <c r="R90" s="68" t="s">
        <v>120</v>
      </c>
      <c r="S90" s="68" t="s">
        <v>121</v>
      </c>
      <c r="T90" s="69" t="s">
        <v>122</v>
      </c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pans="1:65" s="2" customFormat="1" ht="22.75" customHeight="1">
      <c r="A91" s="33"/>
      <c r="B91" s="34"/>
      <c r="C91" s="74" t="s">
        <v>123</v>
      </c>
      <c r="D91" s="35"/>
      <c r="E91" s="35"/>
      <c r="F91" s="35"/>
      <c r="G91" s="35"/>
      <c r="H91" s="35"/>
      <c r="I91" s="35"/>
      <c r="J91" s="157">
        <f>BK91</f>
        <v>0</v>
      </c>
      <c r="K91" s="35"/>
      <c r="L91" s="38"/>
      <c r="M91" s="70"/>
      <c r="N91" s="158"/>
      <c r="O91" s="71"/>
      <c r="P91" s="159">
        <f>P92</f>
        <v>0</v>
      </c>
      <c r="Q91" s="71"/>
      <c r="R91" s="159">
        <f>R92</f>
        <v>0</v>
      </c>
      <c r="S91" s="71"/>
      <c r="T91" s="160">
        <f>T92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5" t="s">
        <v>79</v>
      </c>
      <c r="AU91" s="15" t="s">
        <v>107</v>
      </c>
      <c r="BK91" s="161">
        <f>BK92</f>
        <v>0</v>
      </c>
    </row>
    <row r="92" spans="1:65" s="12" customFormat="1" ht="25.9" customHeight="1">
      <c r="B92" s="162"/>
      <c r="C92" s="163"/>
      <c r="D92" s="164" t="s">
        <v>79</v>
      </c>
      <c r="E92" s="165" t="s">
        <v>216</v>
      </c>
      <c r="F92" s="165" t="s">
        <v>217</v>
      </c>
      <c r="G92" s="163"/>
      <c r="H92" s="163"/>
      <c r="I92" s="166"/>
      <c r="J92" s="167">
        <f>BK92</f>
        <v>0</v>
      </c>
      <c r="K92" s="163"/>
      <c r="L92" s="168"/>
      <c r="M92" s="169"/>
      <c r="N92" s="170"/>
      <c r="O92" s="170"/>
      <c r="P92" s="171">
        <f>P93+P97+P101+P108+P113</f>
        <v>0</v>
      </c>
      <c r="Q92" s="170"/>
      <c r="R92" s="171">
        <f>R93+R97+R101+R108+R113</f>
        <v>0</v>
      </c>
      <c r="S92" s="170"/>
      <c r="T92" s="172">
        <f>T93+T97+T101+T108+T113</f>
        <v>0</v>
      </c>
      <c r="AR92" s="173" t="s">
        <v>153</v>
      </c>
      <c r="AT92" s="174" t="s">
        <v>79</v>
      </c>
      <c r="AU92" s="174" t="s">
        <v>80</v>
      </c>
      <c r="AY92" s="173" t="s">
        <v>126</v>
      </c>
      <c r="BK92" s="175">
        <f>BK93+BK97+BK101+BK108+BK113</f>
        <v>0</v>
      </c>
    </row>
    <row r="93" spans="1:65" s="12" customFormat="1" ht="22.75" customHeight="1">
      <c r="B93" s="162"/>
      <c r="C93" s="163"/>
      <c r="D93" s="164" t="s">
        <v>79</v>
      </c>
      <c r="E93" s="176" t="s">
        <v>218</v>
      </c>
      <c r="F93" s="176" t="s">
        <v>219</v>
      </c>
      <c r="G93" s="163"/>
      <c r="H93" s="163"/>
      <c r="I93" s="166"/>
      <c r="J93" s="177">
        <f>BK93</f>
        <v>0</v>
      </c>
      <c r="K93" s="163"/>
      <c r="L93" s="168"/>
      <c r="M93" s="169"/>
      <c r="N93" s="170"/>
      <c r="O93" s="170"/>
      <c r="P93" s="171">
        <f>SUM(P94:P96)</f>
        <v>0</v>
      </c>
      <c r="Q93" s="170"/>
      <c r="R93" s="171">
        <f>SUM(R94:R96)</f>
        <v>0</v>
      </c>
      <c r="S93" s="170"/>
      <c r="T93" s="172">
        <f>SUM(T94:T96)</f>
        <v>0</v>
      </c>
      <c r="AR93" s="173" t="s">
        <v>153</v>
      </c>
      <c r="AT93" s="174" t="s">
        <v>79</v>
      </c>
      <c r="AU93" s="174" t="s">
        <v>40</v>
      </c>
      <c r="AY93" s="173" t="s">
        <v>126</v>
      </c>
      <c r="BK93" s="175">
        <f>SUM(BK94:BK96)</f>
        <v>0</v>
      </c>
    </row>
    <row r="94" spans="1:65" s="2" customFormat="1" ht="16.5" customHeight="1">
      <c r="A94" s="33"/>
      <c r="B94" s="34"/>
      <c r="C94" s="178" t="s">
        <v>40</v>
      </c>
      <c r="D94" s="178" t="s">
        <v>129</v>
      </c>
      <c r="E94" s="179" t="s">
        <v>220</v>
      </c>
      <c r="F94" s="180" t="s">
        <v>219</v>
      </c>
      <c r="G94" s="181" t="s">
        <v>221</v>
      </c>
      <c r="H94" s="182">
        <v>1</v>
      </c>
      <c r="I94" s="183"/>
      <c r="J94" s="184">
        <f>ROUND(I94*H94,2)</f>
        <v>0</v>
      </c>
      <c r="K94" s="185"/>
      <c r="L94" s="38"/>
      <c r="M94" s="186" t="s">
        <v>33</v>
      </c>
      <c r="N94" s="187" t="s">
        <v>51</v>
      </c>
      <c r="O94" s="63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0" t="s">
        <v>222</v>
      </c>
      <c r="AT94" s="190" t="s">
        <v>129</v>
      </c>
      <c r="AU94" s="190" t="s">
        <v>21</v>
      </c>
      <c r="AY94" s="15" t="s">
        <v>126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5" t="s">
        <v>40</v>
      </c>
      <c r="BK94" s="191">
        <f>ROUND(I94*H94,2)</f>
        <v>0</v>
      </c>
      <c r="BL94" s="15" t="s">
        <v>222</v>
      </c>
      <c r="BM94" s="190" t="s">
        <v>223</v>
      </c>
    </row>
    <row r="95" spans="1:65" s="2" customFormat="1" ht="10">
      <c r="A95" s="33"/>
      <c r="B95" s="34"/>
      <c r="C95" s="35"/>
      <c r="D95" s="219" t="s">
        <v>206</v>
      </c>
      <c r="E95" s="35"/>
      <c r="F95" s="220" t="s">
        <v>224</v>
      </c>
      <c r="G95" s="35"/>
      <c r="H95" s="35"/>
      <c r="I95" s="194"/>
      <c r="J95" s="35"/>
      <c r="K95" s="35"/>
      <c r="L95" s="38"/>
      <c r="M95" s="195"/>
      <c r="N95" s="196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5" t="s">
        <v>206</v>
      </c>
      <c r="AU95" s="15" t="s">
        <v>21</v>
      </c>
    </row>
    <row r="96" spans="1:65" s="2" customFormat="1" ht="54">
      <c r="A96" s="33"/>
      <c r="B96" s="34"/>
      <c r="C96" s="35"/>
      <c r="D96" s="192" t="s">
        <v>135</v>
      </c>
      <c r="E96" s="35"/>
      <c r="F96" s="193" t="s">
        <v>225</v>
      </c>
      <c r="G96" s="35"/>
      <c r="H96" s="35"/>
      <c r="I96" s="194"/>
      <c r="J96" s="35"/>
      <c r="K96" s="35"/>
      <c r="L96" s="38"/>
      <c r="M96" s="195"/>
      <c r="N96" s="196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5" t="s">
        <v>135</v>
      </c>
      <c r="AU96" s="15" t="s">
        <v>21</v>
      </c>
    </row>
    <row r="97" spans="1:65" s="12" customFormat="1" ht="22.75" customHeight="1">
      <c r="B97" s="162"/>
      <c r="C97" s="163"/>
      <c r="D97" s="164" t="s">
        <v>79</v>
      </c>
      <c r="E97" s="176" t="s">
        <v>226</v>
      </c>
      <c r="F97" s="176" t="s">
        <v>227</v>
      </c>
      <c r="G97" s="163"/>
      <c r="H97" s="163"/>
      <c r="I97" s="166"/>
      <c r="J97" s="177">
        <f>BK97</f>
        <v>0</v>
      </c>
      <c r="K97" s="163"/>
      <c r="L97" s="168"/>
      <c r="M97" s="169"/>
      <c r="N97" s="170"/>
      <c r="O97" s="170"/>
      <c r="P97" s="171">
        <f>SUM(P98:P100)</f>
        <v>0</v>
      </c>
      <c r="Q97" s="170"/>
      <c r="R97" s="171">
        <f>SUM(R98:R100)</f>
        <v>0</v>
      </c>
      <c r="S97" s="170"/>
      <c r="T97" s="172">
        <f>SUM(T98:T100)</f>
        <v>0</v>
      </c>
      <c r="AR97" s="173" t="s">
        <v>153</v>
      </c>
      <c r="AT97" s="174" t="s">
        <v>79</v>
      </c>
      <c r="AU97" s="174" t="s">
        <v>40</v>
      </c>
      <c r="AY97" s="173" t="s">
        <v>126</v>
      </c>
      <c r="BK97" s="175">
        <f>SUM(BK98:BK100)</f>
        <v>0</v>
      </c>
    </row>
    <row r="98" spans="1:65" s="2" customFormat="1" ht="16.5" customHeight="1">
      <c r="A98" s="33"/>
      <c r="B98" s="34"/>
      <c r="C98" s="178" t="s">
        <v>21</v>
      </c>
      <c r="D98" s="178" t="s">
        <v>129</v>
      </c>
      <c r="E98" s="179" t="s">
        <v>228</v>
      </c>
      <c r="F98" s="180" t="s">
        <v>227</v>
      </c>
      <c r="G98" s="181" t="s">
        <v>221</v>
      </c>
      <c r="H98" s="182">
        <v>1</v>
      </c>
      <c r="I98" s="183"/>
      <c r="J98" s="184">
        <f>ROUND(I98*H98,2)</f>
        <v>0</v>
      </c>
      <c r="K98" s="185"/>
      <c r="L98" s="38"/>
      <c r="M98" s="186" t="s">
        <v>33</v>
      </c>
      <c r="N98" s="187" t="s">
        <v>51</v>
      </c>
      <c r="O98" s="63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0" t="s">
        <v>222</v>
      </c>
      <c r="AT98" s="190" t="s">
        <v>129</v>
      </c>
      <c r="AU98" s="190" t="s">
        <v>21</v>
      </c>
      <c r="AY98" s="15" t="s">
        <v>126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5" t="s">
        <v>40</v>
      </c>
      <c r="BK98" s="191">
        <f>ROUND(I98*H98,2)</f>
        <v>0</v>
      </c>
      <c r="BL98" s="15" t="s">
        <v>222</v>
      </c>
      <c r="BM98" s="190" t="s">
        <v>229</v>
      </c>
    </row>
    <row r="99" spans="1:65" s="2" customFormat="1" ht="10">
      <c r="A99" s="33"/>
      <c r="B99" s="34"/>
      <c r="C99" s="35"/>
      <c r="D99" s="219" t="s">
        <v>206</v>
      </c>
      <c r="E99" s="35"/>
      <c r="F99" s="220" t="s">
        <v>230</v>
      </c>
      <c r="G99" s="35"/>
      <c r="H99" s="35"/>
      <c r="I99" s="194"/>
      <c r="J99" s="35"/>
      <c r="K99" s="35"/>
      <c r="L99" s="38"/>
      <c r="M99" s="195"/>
      <c r="N99" s="196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5" t="s">
        <v>206</v>
      </c>
      <c r="AU99" s="15" t="s">
        <v>21</v>
      </c>
    </row>
    <row r="100" spans="1:65" s="2" customFormat="1" ht="117">
      <c r="A100" s="33"/>
      <c r="B100" s="34"/>
      <c r="C100" s="35"/>
      <c r="D100" s="192" t="s">
        <v>135</v>
      </c>
      <c r="E100" s="35"/>
      <c r="F100" s="193" t="s">
        <v>231</v>
      </c>
      <c r="G100" s="35"/>
      <c r="H100" s="35"/>
      <c r="I100" s="194"/>
      <c r="J100" s="35"/>
      <c r="K100" s="35"/>
      <c r="L100" s="38"/>
      <c r="M100" s="195"/>
      <c r="N100" s="196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5" t="s">
        <v>135</v>
      </c>
      <c r="AU100" s="15" t="s">
        <v>21</v>
      </c>
    </row>
    <row r="101" spans="1:65" s="12" customFormat="1" ht="22.75" customHeight="1">
      <c r="B101" s="162"/>
      <c r="C101" s="163"/>
      <c r="D101" s="164" t="s">
        <v>79</v>
      </c>
      <c r="E101" s="176" t="s">
        <v>232</v>
      </c>
      <c r="F101" s="176" t="s">
        <v>233</v>
      </c>
      <c r="G101" s="163"/>
      <c r="H101" s="163"/>
      <c r="I101" s="166"/>
      <c r="J101" s="177">
        <f>BK101</f>
        <v>0</v>
      </c>
      <c r="K101" s="163"/>
      <c r="L101" s="168"/>
      <c r="M101" s="169"/>
      <c r="N101" s="170"/>
      <c r="O101" s="170"/>
      <c r="P101" s="171">
        <f>SUM(P102:P107)</f>
        <v>0</v>
      </c>
      <c r="Q101" s="170"/>
      <c r="R101" s="171">
        <f>SUM(R102:R107)</f>
        <v>0</v>
      </c>
      <c r="S101" s="170"/>
      <c r="T101" s="172">
        <f>SUM(T102:T107)</f>
        <v>0</v>
      </c>
      <c r="AR101" s="173" t="s">
        <v>153</v>
      </c>
      <c r="AT101" s="174" t="s">
        <v>79</v>
      </c>
      <c r="AU101" s="174" t="s">
        <v>40</v>
      </c>
      <c r="AY101" s="173" t="s">
        <v>126</v>
      </c>
      <c r="BK101" s="175">
        <f>SUM(BK102:BK107)</f>
        <v>0</v>
      </c>
    </row>
    <row r="102" spans="1:65" s="2" customFormat="1" ht="16.5" customHeight="1">
      <c r="A102" s="33"/>
      <c r="B102" s="34"/>
      <c r="C102" s="178" t="s">
        <v>145</v>
      </c>
      <c r="D102" s="178" t="s">
        <v>129</v>
      </c>
      <c r="E102" s="179" t="s">
        <v>234</v>
      </c>
      <c r="F102" s="180" t="s">
        <v>233</v>
      </c>
      <c r="G102" s="181" t="s">
        <v>235</v>
      </c>
      <c r="H102" s="225"/>
      <c r="I102" s="183"/>
      <c r="J102" s="184">
        <f>ROUND(I102*H102,2)</f>
        <v>0</v>
      </c>
      <c r="K102" s="185"/>
      <c r="L102" s="38"/>
      <c r="M102" s="186" t="s">
        <v>33</v>
      </c>
      <c r="N102" s="187" t="s">
        <v>51</v>
      </c>
      <c r="O102" s="63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0" t="s">
        <v>222</v>
      </c>
      <c r="AT102" s="190" t="s">
        <v>129</v>
      </c>
      <c r="AU102" s="190" t="s">
        <v>21</v>
      </c>
      <c r="AY102" s="15" t="s">
        <v>126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5" t="s">
        <v>40</v>
      </c>
      <c r="BK102" s="191">
        <f>ROUND(I102*H102,2)</f>
        <v>0</v>
      </c>
      <c r="BL102" s="15" t="s">
        <v>222</v>
      </c>
      <c r="BM102" s="190" t="s">
        <v>236</v>
      </c>
    </row>
    <row r="103" spans="1:65" s="2" customFormat="1" ht="10">
      <c r="A103" s="33"/>
      <c r="B103" s="34"/>
      <c r="C103" s="35"/>
      <c r="D103" s="219" t="s">
        <v>206</v>
      </c>
      <c r="E103" s="35"/>
      <c r="F103" s="220" t="s">
        <v>237</v>
      </c>
      <c r="G103" s="35"/>
      <c r="H103" s="35"/>
      <c r="I103" s="194"/>
      <c r="J103" s="35"/>
      <c r="K103" s="35"/>
      <c r="L103" s="38"/>
      <c r="M103" s="195"/>
      <c r="N103" s="196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5" t="s">
        <v>206</v>
      </c>
      <c r="AU103" s="15" t="s">
        <v>21</v>
      </c>
    </row>
    <row r="104" spans="1:65" s="2" customFormat="1" ht="153">
      <c r="A104" s="33"/>
      <c r="B104" s="34"/>
      <c r="C104" s="35"/>
      <c r="D104" s="192" t="s">
        <v>135</v>
      </c>
      <c r="E104" s="35"/>
      <c r="F104" s="193" t="s">
        <v>238</v>
      </c>
      <c r="G104" s="35"/>
      <c r="H104" s="35"/>
      <c r="I104" s="194"/>
      <c r="J104" s="35"/>
      <c r="K104" s="35"/>
      <c r="L104" s="38"/>
      <c r="M104" s="195"/>
      <c r="N104" s="196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5" t="s">
        <v>135</v>
      </c>
      <c r="AU104" s="15" t="s">
        <v>21</v>
      </c>
    </row>
    <row r="105" spans="1:65" s="2" customFormat="1" ht="16.5" customHeight="1">
      <c r="A105" s="33"/>
      <c r="B105" s="34"/>
      <c r="C105" s="178" t="s">
        <v>133</v>
      </c>
      <c r="D105" s="178" t="s">
        <v>129</v>
      </c>
      <c r="E105" s="179" t="s">
        <v>239</v>
      </c>
      <c r="F105" s="180" t="s">
        <v>240</v>
      </c>
      <c r="G105" s="181" t="s">
        <v>221</v>
      </c>
      <c r="H105" s="182">
        <v>1</v>
      </c>
      <c r="I105" s="183"/>
      <c r="J105" s="184">
        <f>ROUND(I105*H105,2)</f>
        <v>0</v>
      </c>
      <c r="K105" s="185"/>
      <c r="L105" s="38"/>
      <c r="M105" s="186" t="s">
        <v>33</v>
      </c>
      <c r="N105" s="187" t="s">
        <v>51</v>
      </c>
      <c r="O105" s="63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0" t="s">
        <v>222</v>
      </c>
      <c r="AT105" s="190" t="s">
        <v>129</v>
      </c>
      <c r="AU105" s="190" t="s">
        <v>21</v>
      </c>
      <c r="AY105" s="15" t="s">
        <v>126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5" t="s">
        <v>40</v>
      </c>
      <c r="BK105" s="191">
        <f>ROUND(I105*H105,2)</f>
        <v>0</v>
      </c>
      <c r="BL105" s="15" t="s">
        <v>222</v>
      </c>
      <c r="BM105" s="190" t="s">
        <v>241</v>
      </c>
    </row>
    <row r="106" spans="1:65" s="2" customFormat="1" ht="10">
      <c r="A106" s="33"/>
      <c r="B106" s="34"/>
      <c r="C106" s="35"/>
      <c r="D106" s="219" t="s">
        <v>206</v>
      </c>
      <c r="E106" s="35"/>
      <c r="F106" s="220" t="s">
        <v>242</v>
      </c>
      <c r="G106" s="35"/>
      <c r="H106" s="35"/>
      <c r="I106" s="194"/>
      <c r="J106" s="35"/>
      <c r="K106" s="35"/>
      <c r="L106" s="38"/>
      <c r="M106" s="195"/>
      <c r="N106" s="196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5" t="s">
        <v>206</v>
      </c>
      <c r="AU106" s="15" t="s">
        <v>21</v>
      </c>
    </row>
    <row r="107" spans="1:65" s="2" customFormat="1" ht="45">
      <c r="A107" s="33"/>
      <c r="B107" s="34"/>
      <c r="C107" s="35"/>
      <c r="D107" s="192" t="s">
        <v>135</v>
      </c>
      <c r="E107" s="35"/>
      <c r="F107" s="193" t="s">
        <v>243</v>
      </c>
      <c r="G107" s="35"/>
      <c r="H107" s="35"/>
      <c r="I107" s="194"/>
      <c r="J107" s="35"/>
      <c r="K107" s="35"/>
      <c r="L107" s="38"/>
      <c r="M107" s="195"/>
      <c r="N107" s="196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5" t="s">
        <v>135</v>
      </c>
      <c r="AU107" s="15" t="s">
        <v>21</v>
      </c>
    </row>
    <row r="108" spans="1:65" s="12" customFormat="1" ht="22.75" customHeight="1">
      <c r="B108" s="162"/>
      <c r="C108" s="163"/>
      <c r="D108" s="164" t="s">
        <v>79</v>
      </c>
      <c r="E108" s="176" t="s">
        <v>244</v>
      </c>
      <c r="F108" s="176" t="s">
        <v>245</v>
      </c>
      <c r="G108" s="163"/>
      <c r="H108" s="163"/>
      <c r="I108" s="166"/>
      <c r="J108" s="177">
        <f>BK108</f>
        <v>0</v>
      </c>
      <c r="K108" s="163"/>
      <c r="L108" s="168"/>
      <c r="M108" s="169"/>
      <c r="N108" s="170"/>
      <c r="O108" s="170"/>
      <c r="P108" s="171">
        <f>SUM(P109:P112)</f>
        <v>0</v>
      </c>
      <c r="Q108" s="170"/>
      <c r="R108" s="171">
        <f>SUM(R109:R112)</f>
        <v>0</v>
      </c>
      <c r="S108" s="170"/>
      <c r="T108" s="172">
        <f>SUM(T109:T112)</f>
        <v>0</v>
      </c>
      <c r="AR108" s="173" t="s">
        <v>153</v>
      </c>
      <c r="AT108" s="174" t="s">
        <v>79</v>
      </c>
      <c r="AU108" s="174" t="s">
        <v>40</v>
      </c>
      <c r="AY108" s="173" t="s">
        <v>126</v>
      </c>
      <c r="BK108" s="175">
        <f>SUM(BK109:BK112)</f>
        <v>0</v>
      </c>
    </row>
    <row r="109" spans="1:65" s="2" customFormat="1" ht="16.5" customHeight="1">
      <c r="A109" s="33"/>
      <c r="B109" s="34"/>
      <c r="C109" s="178" t="s">
        <v>153</v>
      </c>
      <c r="D109" s="178" t="s">
        <v>129</v>
      </c>
      <c r="E109" s="179" t="s">
        <v>246</v>
      </c>
      <c r="F109" s="180" t="s">
        <v>245</v>
      </c>
      <c r="G109" s="181" t="s">
        <v>235</v>
      </c>
      <c r="H109" s="225"/>
      <c r="I109" s="183"/>
      <c r="J109" s="184">
        <f>ROUND(I109*H109,2)</f>
        <v>0</v>
      </c>
      <c r="K109" s="185"/>
      <c r="L109" s="38"/>
      <c r="M109" s="186" t="s">
        <v>33</v>
      </c>
      <c r="N109" s="187" t="s">
        <v>51</v>
      </c>
      <c r="O109" s="63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0" t="s">
        <v>222</v>
      </c>
      <c r="AT109" s="190" t="s">
        <v>129</v>
      </c>
      <c r="AU109" s="190" t="s">
        <v>21</v>
      </c>
      <c r="AY109" s="15" t="s">
        <v>126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5" t="s">
        <v>40</v>
      </c>
      <c r="BK109" s="191">
        <f>ROUND(I109*H109,2)</f>
        <v>0</v>
      </c>
      <c r="BL109" s="15" t="s">
        <v>222</v>
      </c>
      <c r="BM109" s="190" t="s">
        <v>247</v>
      </c>
    </row>
    <row r="110" spans="1:65" s="2" customFormat="1" ht="10">
      <c r="A110" s="33"/>
      <c r="B110" s="34"/>
      <c r="C110" s="35"/>
      <c r="D110" s="219" t="s">
        <v>206</v>
      </c>
      <c r="E110" s="35"/>
      <c r="F110" s="220" t="s">
        <v>248</v>
      </c>
      <c r="G110" s="35"/>
      <c r="H110" s="35"/>
      <c r="I110" s="194"/>
      <c r="J110" s="35"/>
      <c r="K110" s="35"/>
      <c r="L110" s="38"/>
      <c r="M110" s="195"/>
      <c r="N110" s="196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5" t="s">
        <v>206</v>
      </c>
      <c r="AU110" s="15" t="s">
        <v>21</v>
      </c>
    </row>
    <row r="111" spans="1:65" s="2" customFormat="1" ht="16.5" customHeight="1">
      <c r="A111" s="33"/>
      <c r="B111" s="34"/>
      <c r="C111" s="178" t="s">
        <v>157</v>
      </c>
      <c r="D111" s="178" t="s">
        <v>129</v>
      </c>
      <c r="E111" s="179" t="s">
        <v>249</v>
      </c>
      <c r="F111" s="180" t="s">
        <v>250</v>
      </c>
      <c r="G111" s="181" t="s">
        <v>235</v>
      </c>
      <c r="H111" s="225"/>
      <c r="I111" s="183"/>
      <c r="J111" s="184">
        <f>ROUND(I111*H111,2)</f>
        <v>0</v>
      </c>
      <c r="K111" s="185"/>
      <c r="L111" s="38"/>
      <c r="M111" s="186" t="s">
        <v>33</v>
      </c>
      <c r="N111" s="187" t="s">
        <v>51</v>
      </c>
      <c r="O111" s="63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0" t="s">
        <v>222</v>
      </c>
      <c r="AT111" s="190" t="s">
        <v>129</v>
      </c>
      <c r="AU111" s="190" t="s">
        <v>21</v>
      </c>
      <c r="AY111" s="15" t="s">
        <v>126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5" t="s">
        <v>40</v>
      </c>
      <c r="BK111" s="191">
        <f>ROUND(I111*H111,2)</f>
        <v>0</v>
      </c>
      <c r="BL111" s="15" t="s">
        <v>222</v>
      </c>
      <c r="BM111" s="190" t="s">
        <v>251</v>
      </c>
    </row>
    <row r="112" spans="1:65" s="2" customFormat="1" ht="16.5" customHeight="1">
      <c r="A112" s="33"/>
      <c r="B112" s="34"/>
      <c r="C112" s="178" t="s">
        <v>161</v>
      </c>
      <c r="D112" s="178" t="s">
        <v>129</v>
      </c>
      <c r="E112" s="179" t="s">
        <v>252</v>
      </c>
      <c r="F112" s="180" t="s">
        <v>253</v>
      </c>
      <c r="G112" s="181" t="s">
        <v>235</v>
      </c>
      <c r="H112" s="225"/>
      <c r="I112" s="183"/>
      <c r="J112" s="184">
        <f>ROUND(I112*H112,2)</f>
        <v>0</v>
      </c>
      <c r="K112" s="185"/>
      <c r="L112" s="38"/>
      <c r="M112" s="186" t="s">
        <v>33</v>
      </c>
      <c r="N112" s="187" t="s">
        <v>51</v>
      </c>
      <c r="O112" s="63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0" t="s">
        <v>222</v>
      </c>
      <c r="AT112" s="190" t="s">
        <v>129</v>
      </c>
      <c r="AU112" s="190" t="s">
        <v>21</v>
      </c>
      <c r="AY112" s="15" t="s">
        <v>126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5" t="s">
        <v>40</v>
      </c>
      <c r="BK112" s="191">
        <f>ROUND(I112*H112,2)</f>
        <v>0</v>
      </c>
      <c r="BL112" s="15" t="s">
        <v>222</v>
      </c>
      <c r="BM112" s="190" t="s">
        <v>254</v>
      </c>
    </row>
    <row r="113" spans="1:65" s="12" customFormat="1" ht="22.75" customHeight="1">
      <c r="B113" s="162"/>
      <c r="C113" s="163"/>
      <c r="D113" s="164" t="s">
        <v>79</v>
      </c>
      <c r="E113" s="176" t="s">
        <v>255</v>
      </c>
      <c r="F113" s="176" t="s">
        <v>256</v>
      </c>
      <c r="G113" s="163"/>
      <c r="H113" s="163"/>
      <c r="I113" s="166"/>
      <c r="J113" s="177">
        <f>BK113</f>
        <v>0</v>
      </c>
      <c r="K113" s="163"/>
      <c r="L113" s="168"/>
      <c r="M113" s="169"/>
      <c r="N113" s="170"/>
      <c r="O113" s="170"/>
      <c r="P113" s="171">
        <f>SUM(P114:P116)</f>
        <v>0</v>
      </c>
      <c r="Q113" s="170"/>
      <c r="R113" s="171">
        <f>SUM(R114:R116)</f>
        <v>0</v>
      </c>
      <c r="S113" s="170"/>
      <c r="T113" s="172">
        <f>SUM(T114:T116)</f>
        <v>0</v>
      </c>
      <c r="AR113" s="173" t="s">
        <v>153</v>
      </c>
      <c r="AT113" s="174" t="s">
        <v>79</v>
      </c>
      <c r="AU113" s="174" t="s">
        <v>40</v>
      </c>
      <c r="AY113" s="173" t="s">
        <v>126</v>
      </c>
      <c r="BK113" s="175">
        <f>SUM(BK114:BK116)</f>
        <v>0</v>
      </c>
    </row>
    <row r="114" spans="1:65" s="2" customFormat="1" ht="16.5" customHeight="1">
      <c r="A114" s="33"/>
      <c r="B114" s="34"/>
      <c r="C114" s="178" t="s">
        <v>143</v>
      </c>
      <c r="D114" s="178" t="s">
        <v>129</v>
      </c>
      <c r="E114" s="179" t="s">
        <v>257</v>
      </c>
      <c r="F114" s="180" t="s">
        <v>256</v>
      </c>
      <c r="G114" s="181" t="s">
        <v>235</v>
      </c>
      <c r="H114" s="225"/>
      <c r="I114" s="183"/>
      <c r="J114" s="184">
        <f>ROUND(I114*H114,2)</f>
        <v>0</v>
      </c>
      <c r="K114" s="185"/>
      <c r="L114" s="38"/>
      <c r="M114" s="186" t="s">
        <v>33</v>
      </c>
      <c r="N114" s="187" t="s">
        <v>51</v>
      </c>
      <c r="O114" s="63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0" t="s">
        <v>222</v>
      </c>
      <c r="AT114" s="190" t="s">
        <v>129</v>
      </c>
      <c r="AU114" s="190" t="s">
        <v>21</v>
      </c>
      <c r="AY114" s="15" t="s">
        <v>126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5" t="s">
        <v>40</v>
      </c>
      <c r="BK114" s="191">
        <f>ROUND(I114*H114,2)</f>
        <v>0</v>
      </c>
      <c r="BL114" s="15" t="s">
        <v>222</v>
      </c>
      <c r="BM114" s="190" t="s">
        <v>258</v>
      </c>
    </row>
    <row r="115" spans="1:65" s="2" customFormat="1" ht="10">
      <c r="A115" s="33"/>
      <c r="B115" s="34"/>
      <c r="C115" s="35"/>
      <c r="D115" s="219" t="s">
        <v>206</v>
      </c>
      <c r="E115" s="35"/>
      <c r="F115" s="220" t="s">
        <v>259</v>
      </c>
      <c r="G115" s="35"/>
      <c r="H115" s="35"/>
      <c r="I115" s="194"/>
      <c r="J115" s="35"/>
      <c r="K115" s="35"/>
      <c r="L115" s="38"/>
      <c r="M115" s="195"/>
      <c r="N115" s="196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5" t="s">
        <v>206</v>
      </c>
      <c r="AU115" s="15" t="s">
        <v>21</v>
      </c>
    </row>
    <row r="116" spans="1:65" s="2" customFormat="1" ht="27">
      <c r="A116" s="33"/>
      <c r="B116" s="34"/>
      <c r="C116" s="35"/>
      <c r="D116" s="192" t="s">
        <v>135</v>
      </c>
      <c r="E116" s="35"/>
      <c r="F116" s="193" t="s">
        <v>260</v>
      </c>
      <c r="G116" s="35"/>
      <c r="H116" s="35"/>
      <c r="I116" s="194"/>
      <c r="J116" s="35"/>
      <c r="K116" s="35"/>
      <c r="L116" s="38"/>
      <c r="M116" s="221"/>
      <c r="N116" s="222"/>
      <c r="O116" s="223"/>
      <c r="P116" s="223"/>
      <c r="Q116" s="223"/>
      <c r="R116" s="223"/>
      <c r="S116" s="223"/>
      <c r="T116" s="22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5" t="s">
        <v>135</v>
      </c>
      <c r="AU116" s="15" t="s">
        <v>21</v>
      </c>
    </row>
    <row r="117" spans="1:65" s="2" customFormat="1" ht="7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9QnAf9tsGPCjB+AdukrL0nrcUE2gAWw1KyPTozPjTXrwO6eeZQm+zGG4eYEIJro3TQRodMk5yJjcGwWJaatmCQ==" saltValue="1Qqrx2ZpBzAqOfju1ArxlVEwD8DZgm5C1LluEscKbxZDuTIFkpkFl1oQzIfeh9OhyKd2s2QFYFCTIbVJs0j8+Q==" spinCount="100000" sheet="1" objects="1" scenarios="1" formatColumns="0" formatRows="0" autoFilter="0"/>
  <autoFilter ref="C90:K11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6" r:id="rId4"/>
    <hyperlink ref="F110" r:id="rId5"/>
    <hyperlink ref="F115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O - 2.6.4. Venkovní trena...</vt:lpstr>
      <vt:lpstr>R - Vedlejší a ostatní ná...</vt:lpstr>
      <vt:lpstr>'O - 2.6.4. Venkovní trena...'!Názvy_tisku</vt:lpstr>
      <vt:lpstr>'R - Vedlejší a ostatní ná...'!Názvy_tisku</vt:lpstr>
      <vt:lpstr>'Rekapitulace stavby'!Názvy_tisku</vt:lpstr>
      <vt:lpstr>'O - 2.6.4. Venkovní trena...'!Oblast_tisku</vt:lpstr>
      <vt:lpstr>'R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Gabriela Pešková</cp:lastModifiedBy>
  <dcterms:created xsi:type="dcterms:W3CDTF">2025-01-31T07:29:57Z</dcterms:created>
  <dcterms:modified xsi:type="dcterms:W3CDTF">2025-02-03T08:30:39Z</dcterms:modified>
</cp:coreProperties>
</file>